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340" windowHeight="5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<sst xmlns="http://schemas.openxmlformats.org/spreadsheetml/2006/main" count="277" uniqueCount="73">
  <si>
    <t>Schüler-</t>
  </si>
  <si>
    <t>Aufstockung</t>
  </si>
  <si>
    <t>Schule</t>
  </si>
  <si>
    <t>zahl</t>
  </si>
  <si>
    <t>Haushaltsstelle</t>
  </si>
  <si>
    <t>Pauschale</t>
  </si>
  <si>
    <t>I-mittel</t>
  </si>
  <si>
    <t>Haushaltsansatz</t>
  </si>
  <si>
    <t xml:space="preserve"> </t>
  </si>
  <si>
    <t>Ansatz</t>
  </si>
  <si>
    <t>zu Lasten HHST.</t>
  </si>
  <si>
    <r>
      <t>Gesamtbudget</t>
    </r>
    <r>
      <rPr>
        <b/>
        <sz val="8"/>
        <rFont val="Arial"/>
        <family val="2"/>
      </rPr>
      <t xml:space="preserve">  </t>
    </r>
    <r>
      <rPr>
        <sz val="8"/>
        <rFont val="Arial"/>
        <family val="2"/>
      </rPr>
      <t xml:space="preserve"> </t>
    </r>
  </si>
  <si>
    <t>BST / Grundschulen = 211</t>
  </si>
  <si>
    <t>.935000</t>
  </si>
  <si>
    <t>050  GS Falkenberg</t>
  </si>
  <si>
    <t>HHST 52000</t>
  </si>
  <si>
    <t>HHST 50010</t>
  </si>
  <si>
    <t>HHST 54010</t>
  </si>
  <si>
    <t>HHST 57600</t>
  </si>
  <si>
    <t>HHST 65000</t>
  </si>
  <si>
    <t>051  GS Glashütte</t>
  </si>
  <si>
    <t>052  GS Glashütte-Süd</t>
  </si>
  <si>
    <t>053  GS Gottfr.-K.-Str.</t>
  </si>
  <si>
    <t>054 GS Harksheide-N.</t>
  </si>
  <si>
    <t>055 GS Harksheide-S.</t>
  </si>
  <si>
    <t>056 GS Harkshörn</t>
  </si>
  <si>
    <t>gerundeter</t>
  </si>
  <si>
    <t xml:space="preserve"> Ansatz</t>
  </si>
  <si>
    <t>zu Lasten 93500</t>
  </si>
  <si>
    <t xml:space="preserve">Gesamtbudget   </t>
  </si>
  <si>
    <t>057  GS Heidberg</t>
  </si>
  <si>
    <t>058  GS Lütjenmoor</t>
  </si>
  <si>
    <t>059  GS Niendorfer Str.</t>
  </si>
  <si>
    <t>060 GS Pellwormstr.</t>
  </si>
  <si>
    <t>Summe GS</t>
  </si>
  <si>
    <t>GHS = 215</t>
  </si>
  <si>
    <t>061 GS Friedrichsgabe</t>
  </si>
  <si>
    <t>GS</t>
  </si>
  <si>
    <t>061 HS Friedrichsgabe</t>
  </si>
  <si>
    <t>HS</t>
  </si>
  <si>
    <t>Summe GHS</t>
  </si>
  <si>
    <t>Hauptschulen = 213</t>
  </si>
  <si>
    <t>062  HS Falkenberg</t>
  </si>
  <si>
    <t xml:space="preserve">Aufstockung </t>
  </si>
  <si>
    <t>Gesamtbudget</t>
  </si>
  <si>
    <t>063  HS SZ-Süd</t>
  </si>
  <si>
    <t>Summe Hauptschulen</t>
  </si>
  <si>
    <t>Realschulen = 221</t>
  </si>
  <si>
    <t>070  RS Garstedt</t>
  </si>
  <si>
    <t>071  RS Harksheide</t>
  </si>
  <si>
    <t>072  RS Friedrichsgabe</t>
  </si>
  <si>
    <t>073  RS SZ-Süd</t>
  </si>
  <si>
    <t>(Bücherei)</t>
  </si>
  <si>
    <t>Summe Realschulen</t>
  </si>
  <si>
    <t>Gymnasien</t>
  </si>
  <si>
    <t>080 Coppernicus-Gymn.</t>
  </si>
  <si>
    <t>HHST 50030</t>
  </si>
  <si>
    <t>081  Gym. Harksheide</t>
  </si>
  <si>
    <t>I-Mittel</t>
  </si>
  <si>
    <t>082  Lessing Gym.</t>
  </si>
  <si>
    <t>(Staffel)</t>
  </si>
  <si>
    <t>083  Lise-Meitner-Gym.</t>
  </si>
  <si>
    <t>Summe Gymnasien</t>
  </si>
  <si>
    <t>Förderschule</t>
  </si>
  <si>
    <t>090  Erich-K.-Schule</t>
  </si>
  <si>
    <t>f. 2008: 44+50x1/2</t>
  </si>
  <si>
    <t>(44+25)</t>
  </si>
  <si>
    <t>Gesamtschule</t>
  </si>
  <si>
    <t>100  IGS Lütjenmoor</t>
  </si>
  <si>
    <t>(offener Unterricht)</t>
  </si>
  <si>
    <t>(Beschäftigungsmat.)</t>
  </si>
  <si>
    <t>Gesamtschülerzahl</t>
  </si>
  <si>
    <t>(8.129+25)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</si>
</sst>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,###\€"/>
    <numFmt numFmtId="165" formatCode="#,##0.00\ &quot;€&quot;"/>
    <numFmt numFmtId="166" formatCode="#,##0.00\ &quot;DM&quot;;[Red]\-#,##0.00\ &quot;DM&quot;"/>
    <numFmt numFmtId="167" formatCode="###,###\€\R.00\ &quot;DM&quot;"/>
    <numFmt numFmtId="168" formatCode="#,##0\ &quot;DM&quot;;\-#,##0\ &quot;DM&quot;"/>
  </numFmts>
  <fonts count="9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7"/>
      <name val="Arial"/>
      <family val="2"/>
    </font>
    <font>
      <sz val="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/>
    </xf>
    <xf numFmtId="0" fontId="1" fillId="2" borderId="1" xfId="0" applyFont="1" applyFill="1" applyBorder="1" applyAlignment="1">
      <alignment horizontal="right"/>
    </xf>
    <xf numFmtId="165" fontId="1" fillId="2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/>
    </xf>
    <xf numFmtId="164" fontId="1" fillId="2" borderId="1" xfId="0" applyNumberFormat="1" applyFont="1" applyFill="1" applyBorder="1" applyAlignment="1">
      <alignment horizontal="right" vertical="center"/>
    </xf>
    <xf numFmtId="165" fontId="1" fillId="2" borderId="1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1" fillId="3" borderId="1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/>
    </xf>
    <xf numFmtId="165" fontId="1" fillId="3" borderId="1" xfId="0" applyNumberFormat="1" applyFont="1" applyFill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/>
    </xf>
    <xf numFmtId="39" fontId="1" fillId="0" borderId="1" xfId="0" applyNumberFormat="1" applyFont="1" applyBorder="1" applyAlignment="1">
      <alignment/>
    </xf>
    <xf numFmtId="165" fontId="1" fillId="0" borderId="1" xfId="0" applyNumberFormat="1" applyFont="1" applyBorder="1" applyAlignment="1">
      <alignment/>
    </xf>
    <xf numFmtId="166" fontId="1" fillId="0" borderId="1" xfId="0" applyNumberFormat="1" applyFont="1" applyBorder="1" applyAlignment="1">
      <alignment/>
    </xf>
    <xf numFmtId="164" fontId="1" fillId="2" borderId="1" xfId="0" applyNumberFormat="1" applyFont="1" applyFill="1" applyBorder="1" applyAlignment="1">
      <alignment horizontal="right"/>
    </xf>
    <xf numFmtId="165" fontId="1" fillId="2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/>
    </xf>
    <xf numFmtId="39" fontId="4" fillId="0" borderId="1" xfId="0" applyNumberFormat="1" applyFont="1" applyBorder="1" applyAlignment="1">
      <alignment/>
    </xf>
    <xf numFmtId="165" fontId="4" fillId="0" borderId="1" xfId="0" applyNumberFormat="1" applyFont="1" applyBorder="1" applyAlignment="1">
      <alignment/>
    </xf>
    <xf numFmtId="166" fontId="3" fillId="0" borderId="1" xfId="0" applyNumberFormat="1" applyFont="1" applyBorder="1" applyAlignment="1">
      <alignment/>
    </xf>
    <xf numFmtId="164" fontId="3" fillId="0" borderId="1" xfId="0" applyNumberFormat="1" applyFont="1" applyBorder="1" applyAlignment="1">
      <alignment/>
    </xf>
    <xf numFmtId="39" fontId="3" fillId="0" borderId="1" xfId="0" applyNumberFormat="1" applyFont="1" applyBorder="1" applyAlignment="1">
      <alignment/>
    </xf>
    <xf numFmtId="165" fontId="3" fillId="0" borderId="1" xfId="0" applyNumberFormat="1" applyFont="1" applyBorder="1" applyAlignment="1">
      <alignment/>
    </xf>
    <xf numFmtId="167" fontId="1" fillId="0" borderId="1" xfId="0" applyNumberFormat="1" applyFont="1" applyBorder="1" applyAlignment="1">
      <alignment/>
    </xf>
    <xf numFmtId="165" fontId="1" fillId="2" borderId="1" xfId="0" applyNumberFormat="1" applyFont="1" applyFill="1" applyBorder="1" applyAlignment="1">
      <alignment/>
    </xf>
    <xf numFmtId="168" fontId="2" fillId="0" borderId="1" xfId="0" applyNumberFormat="1" applyFont="1" applyBorder="1" applyAlignment="1">
      <alignment/>
    </xf>
    <xf numFmtId="1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/>
    </xf>
    <xf numFmtId="165" fontId="2" fillId="0" borderId="1" xfId="0" applyNumberFormat="1" applyFont="1" applyBorder="1" applyAlignment="1">
      <alignment/>
    </xf>
    <xf numFmtId="39" fontId="2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166" fontId="6" fillId="0" borderId="1" xfId="0" applyNumberFormat="1" applyFont="1" applyBorder="1" applyAlignment="1">
      <alignment/>
    </xf>
    <xf numFmtId="164" fontId="6" fillId="0" borderId="1" xfId="0" applyNumberFormat="1" applyFont="1" applyBorder="1" applyAlignment="1">
      <alignment/>
    </xf>
    <xf numFmtId="39" fontId="6" fillId="0" borderId="1" xfId="0" applyNumberFormat="1" applyFont="1" applyBorder="1" applyAlignment="1">
      <alignment/>
    </xf>
    <xf numFmtId="165" fontId="6" fillId="0" borderId="1" xfId="0" applyNumberFormat="1" applyFont="1" applyBorder="1" applyAlignment="1">
      <alignment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165" fontId="1" fillId="0" borderId="1" xfId="0" applyNumberFormat="1" applyFont="1" applyBorder="1" applyAlignment="1">
      <alignment horizontal="right" vertical="center"/>
    </xf>
    <xf numFmtId="168" fontId="1" fillId="0" borderId="1" xfId="0" applyNumberFormat="1" applyFont="1" applyBorder="1" applyAlignment="1">
      <alignment/>
    </xf>
    <xf numFmtId="1" fontId="4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/>
    </xf>
    <xf numFmtId="165" fontId="1" fillId="2" borderId="1" xfId="0" applyNumberFormat="1" applyFont="1" applyFill="1" applyBorder="1" applyAlignment="1">
      <alignment horizontal="left" vertical="center"/>
    </xf>
    <xf numFmtId="164" fontId="1" fillId="0" borderId="1" xfId="0" applyNumberFormat="1" applyFont="1" applyBorder="1" applyAlignment="1">
      <alignment horizontal="center"/>
    </xf>
    <xf numFmtId="165" fontId="7" fillId="0" borderId="1" xfId="0" applyNumberFormat="1" applyFont="1" applyBorder="1" applyAlignment="1">
      <alignment/>
    </xf>
    <xf numFmtId="3" fontId="2" fillId="0" borderId="1" xfId="0" applyNumberFormat="1" applyFont="1" applyBorder="1" applyAlignment="1">
      <alignment horizontal="center"/>
    </xf>
    <xf numFmtId="164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5"/>
  <sheetViews>
    <sheetView tabSelected="1" workbookViewId="0" topLeftCell="A204">
      <selection activeCell="N229" sqref="N229"/>
    </sheetView>
  </sheetViews>
  <sheetFormatPr defaultColWidth="11.421875" defaultRowHeight="12.75"/>
  <cols>
    <col min="1" max="1" width="20.8515625" style="0" customWidth="1"/>
    <col min="2" max="2" width="4.00390625" style="0" hidden="1" customWidth="1"/>
    <col min="3" max="3" width="5.7109375" style="0" customWidth="1"/>
    <col min="4" max="4" width="10.57421875" style="0" customWidth="1"/>
    <col min="5" max="5" width="0.13671875" style="0" customWidth="1"/>
    <col min="6" max="6" width="6.8515625" style="0" customWidth="1"/>
    <col min="7" max="7" width="8.28125" style="0" hidden="1" customWidth="1"/>
    <col min="8" max="8" width="11.421875" style="0" hidden="1" customWidth="1"/>
    <col min="9" max="9" width="9.140625" style="0" customWidth="1"/>
    <col min="10" max="10" width="14.421875" style="0" customWidth="1"/>
    <col min="11" max="12" width="11.421875" style="0" hidden="1" customWidth="1"/>
  </cols>
  <sheetData>
    <row r="1" spans="1:13" ht="11.25" customHeight="1">
      <c r="A1" s="1"/>
      <c r="B1" s="1"/>
      <c r="C1" s="2" t="s">
        <v>0</v>
      </c>
      <c r="D1" s="2"/>
      <c r="E1" s="1"/>
      <c r="F1" s="3"/>
      <c r="G1" s="3"/>
      <c r="H1" s="1"/>
      <c r="I1" s="4"/>
      <c r="J1" s="5" t="s">
        <v>1</v>
      </c>
      <c r="K1" s="1"/>
      <c r="L1" s="1"/>
      <c r="M1" s="1"/>
    </row>
    <row r="2" spans="1:13" ht="12.75">
      <c r="A2" s="6" t="s">
        <v>2</v>
      </c>
      <c r="B2" s="6"/>
      <c r="C2" s="7" t="s">
        <v>3</v>
      </c>
      <c r="D2" s="7" t="s">
        <v>4</v>
      </c>
      <c r="E2" s="8" t="s">
        <v>5</v>
      </c>
      <c r="F2" s="9" t="s">
        <v>6</v>
      </c>
      <c r="G2" s="9" t="s">
        <v>9</v>
      </c>
      <c r="H2" s="6" t="s">
        <v>8</v>
      </c>
      <c r="I2" s="8" t="s">
        <v>9</v>
      </c>
      <c r="J2" s="10" t="s">
        <v>10</v>
      </c>
      <c r="K2" s="11"/>
      <c r="L2" s="11"/>
      <c r="M2" s="11" t="s">
        <v>11</v>
      </c>
    </row>
    <row r="3" spans="1:13" ht="12.75">
      <c r="A3" s="12" t="s">
        <v>12</v>
      </c>
      <c r="B3" s="13"/>
      <c r="C3" s="14"/>
      <c r="D3" s="14"/>
      <c r="E3" s="13"/>
      <c r="F3" s="15"/>
      <c r="G3" s="15"/>
      <c r="H3" s="13"/>
      <c r="I3" s="13"/>
      <c r="J3" s="16" t="s">
        <v>13</v>
      </c>
      <c r="K3" s="13"/>
      <c r="L3" s="13"/>
      <c r="M3" s="13"/>
    </row>
    <row r="4" spans="1:13" ht="12.75">
      <c r="A4" s="17" t="s">
        <v>14</v>
      </c>
      <c r="B4" s="18"/>
      <c r="C4" s="19">
        <v>215</v>
      </c>
      <c r="D4" s="19" t="s">
        <v>15</v>
      </c>
      <c r="E4" s="20">
        <v>15</v>
      </c>
      <c r="F4" s="20"/>
      <c r="G4" s="20">
        <f>SUM(C4*E4,F4)</f>
        <v>3225</v>
      </c>
      <c r="H4" s="21">
        <f aca="true" t="shared" si="0" ref="H4:H10">ROUND((G4)/10000,2)</f>
        <v>0.32</v>
      </c>
      <c r="I4" s="20">
        <f>SUM(H4*10000)</f>
        <v>3200</v>
      </c>
      <c r="J4" s="22">
        <v>1700</v>
      </c>
      <c r="K4" s="20">
        <f>J4/1.95583</f>
        <v>869.1961980335715</v>
      </c>
      <c r="L4" s="21">
        <f>ROUND((K4)/10000,2)</f>
        <v>0.09</v>
      </c>
      <c r="M4" s="20">
        <f>SUM(I4:I10)+J4</f>
        <v>26300</v>
      </c>
    </row>
    <row r="5" spans="1:13" ht="12.75">
      <c r="A5" s="17"/>
      <c r="B5" s="18"/>
      <c r="C5" s="19"/>
      <c r="D5" s="19" t="s">
        <v>16</v>
      </c>
      <c r="E5" s="20"/>
      <c r="F5" s="20"/>
      <c r="G5" s="20"/>
      <c r="H5" s="21"/>
      <c r="I5" s="20">
        <v>6500</v>
      </c>
      <c r="J5" s="22"/>
      <c r="K5" s="20"/>
      <c r="L5" s="21"/>
      <c r="M5" s="20"/>
    </row>
    <row r="6" spans="1:13" ht="12.75">
      <c r="A6" s="17"/>
      <c r="B6" s="18"/>
      <c r="C6" s="19"/>
      <c r="D6" s="19" t="s">
        <v>17</v>
      </c>
      <c r="E6" s="20">
        <v>500</v>
      </c>
      <c r="F6" s="20"/>
      <c r="G6" s="20">
        <v>500</v>
      </c>
      <c r="H6" s="21">
        <f t="shared" si="0"/>
        <v>0.05</v>
      </c>
      <c r="I6" s="20">
        <f>SUM(H6*10000)</f>
        <v>500</v>
      </c>
      <c r="J6" s="22"/>
      <c r="K6" s="20">
        <f aca="true" t="shared" si="1" ref="K6:K69">J6/1.95583</f>
        <v>0</v>
      </c>
      <c r="L6" s="21">
        <f aca="true" t="shared" si="2" ref="L6:L69">ROUND((K6)/10000,2)</f>
        <v>0</v>
      </c>
      <c r="M6" s="20"/>
    </row>
    <row r="7" spans="1:13" ht="12.75">
      <c r="A7" s="17"/>
      <c r="B7" s="18"/>
      <c r="C7" s="19"/>
      <c r="D7" s="19" t="s">
        <v>18</v>
      </c>
      <c r="E7" s="20"/>
      <c r="F7" s="20"/>
      <c r="G7" s="20"/>
      <c r="H7" s="21">
        <f t="shared" si="0"/>
        <v>0</v>
      </c>
      <c r="I7" s="20"/>
      <c r="J7" s="22"/>
      <c r="K7" s="20">
        <f t="shared" si="1"/>
        <v>0</v>
      </c>
      <c r="L7" s="21">
        <f t="shared" si="2"/>
        <v>0</v>
      </c>
      <c r="M7" s="20"/>
    </row>
    <row r="8" spans="1:13" ht="12.75">
      <c r="A8" s="17"/>
      <c r="B8" s="18"/>
      <c r="C8" s="19"/>
      <c r="D8" s="19"/>
      <c r="E8" s="20">
        <v>50</v>
      </c>
      <c r="F8" s="20"/>
      <c r="G8" s="20">
        <f>SUM(C4*E8)</f>
        <v>10750</v>
      </c>
      <c r="H8" s="21">
        <f t="shared" si="0"/>
        <v>1.08</v>
      </c>
      <c r="I8" s="20">
        <f>SUM(H8+H9)*10000</f>
        <v>11800.000000000002</v>
      </c>
      <c r="J8" s="22"/>
      <c r="K8" s="20">
        <f t="shared" si="1"/>
        <v>0</v>
      </c>
      <c r="L8" s="21">
        <f t="shared" si="2"/>
        <v>0</v>
      </c>
      <c r="M8" s="20"/>
    </row>
    <row r="9" spans="1:13" ht="12.75">
      <c r="A9" s="17"/>
      <c r="B9" s="18"/>
      <c r="C9" s="19"/>
      <c r="D9" s="19"/>
      <c r="E9" s="20"/>
      <c r="F9" s="20">
        <v>1000</v>
      </c>
      <c r="G9" s="20">
        <f>SUM(C4*E9,F9)</f>
        <v>1000</v>
      </c>
      <c r="H9" s="21">
        <f t="shared" si="0"/>
        <v>0.1</v>
      </c>
      <c r="I9" s="20"/>
      <c r="J9" s="22"/>
      <c r="K9" s="20">
        <f t="shared" si="1"/>
        <v>0</v>
      </c>
      <c r="L9" s="21">
        <f t="shared" si="2"/>
        <v>0</v>
      </c>
      <c r="M9" s="20"/>
    </row>
    <row r="10" spans="1:13" ht="12.75">
      <c r="A10" s="17"/>
      <c r="B10" s="18"/>
      <c r="C10" s="19"/>
      <c r="D10" s="19" t="s">
        <v>19</v>
      </c>
      <c r="E10" s="20">
        <v>12</v>
      </c>
      <c r="F10" s="20"/>
      <c r="G10" s="20">
        <f>SUM(C4*E10)</f>
        <v>2580</v>
      </c>
      <c r="H10" s="21">
        <f t="shared" si="0"/>
        <v>0.26</v>
      </c>
      <c r="I10" s="20">
        <f>SUM(H10*10000)</f>
        <v>2600</v>
      </c>
      <c r="J10" s="22"/>
      <c r="K10" s="20">
        <f t="shared" si="1"/>
        <v>0</v>
      </c>
      <c r="L10" s="21">
        <f t="shared" si="2"/>
        <v>0</v>
      </c>
      <c r="M10" s="20"/>
    </row>
    <row r="11" spans="1:13" ht="12.75" hidden="1">
      <c r="A11" s="17"/>
      <c r="B11" s="18"/>
      <c r="C11" s="19"/>
      <c r="D11" s="19"/>
      <c r="E11" s="18"/>
      <c r="F11" s="20"/>
      <c r="G11" s="20"/>
      <c r="H11" s="18"/>
      <c r="I11" s="20"/>
      <c r="J11" s="22"/>
      <c r="K11" s="20">
        <f t="shared" si="1"/>
        <v>0</v>
      </c>
      <c r="L11" s="21">
        <f t="shared" si="2"/>
        <v>0</v>
      </c>
      <c r="M11" s="20"/>
    </row>
    <row r="12" spans="1:13" ht="12.75">
      <c r="A12" s="17" t="s">
        <v>20</v>
      </c>
      <c r="B12" s="18"/>
      <c r="C12" s="19">
        <v>153</v>
      </c>
      <c r="D12" s="19" t="s">
        <v>15</v>
      </c>
      <c r="E12" s="20">
        <v>15</v>
      </c>
      <c r="F12" s="20"/>
      <c r="G12" s="20">
        <f>SUM(C12*E12,F12)</f>
        <v>2295</v>
      </c>
      <c r="H12" s="21">
        <f aca="true" t="shared" si="3" ref="H12:H18">ROUND((G12)/10000,2)</f>
        <v>0.23</v>
      </c>
      <c r="I12" s="20">
        <f>SUM(H12*10000)</f>
        <v>2300</v>
      </c>
      <c r="J12" s="22">
        <v>1400</v>
      </c>
      <c r="K12" s="20">
        <f t="shared" si="1"/>
        <v>715.8086336747059</v>
      </c>
      <c r="L12" s="21">
        <f t="shared" si="2"/>
        <v>0.07</v>
      </c>
      <c r="M12" s="20">
        <f>SUM(I12:I18)+J12</f>
        <v>18700</v>
      </c>
    </row>
    <row r="13" spans="1:13" ht="12.75">
      <c r="A13" s="17"/>
      <c r="B13" s="18"/>
      <c r="C13" s="19"/>
      <c r="D13" s="19" t="s">
        <v>16</v>
      </c>
      <c r="E13" s="20"/>
      <c r="F13" s="20"/>
      <c r="G13" s="20"/>
      <c r="H13" s="21"/>
      <c r="I13" s="20">
        <v>5000</v>
      </c>
      <c r="J13" s="22"/>
      <c r="K13" s="20"/>
      <c r="L13" s="21"/>
      <c r="M13" s="20"/>
    </row>
    <row r="14" spans="1:13" ht="12.75">
      <c r="A14" s="17"/>
      <c r="B14" s="18"/>
      <c r="C14" s="19"/>
      <c r="D14" s="19" t="s">
        <v>17</v>
      </c>
      <c r="E14" s="20">
        <v>500</v>
      </c>
      <c r="F14" s="20"/>
      <c r="G14" s="20">
        <v>500</v>
      </c>
      <c r="H14" s="21">
        <f t="shared" si="3"/>
        <v>0.05</v>
      </c>
      <c r="I14" s="20">
        <f>SUM(H14*10000)</f>
        <v>500</v>
      </c>
      <c r="J14" s="22"/>
      <c r="K14" s="20">
        <f t="shared" si="1"/>
        <v>0</v>
      </c>
      <c r="L14" s="21">
        <f t="shared" si="2"/>
        <v>0</v>
      </c>
      <c r="M14" s="20"/>
    </row>
    <row r="15" spans="1:13" ht="12.75">
      <c r="A15" s="17"/>
      <c r="B15" s="18"/>
      <c r="C15" s="19"/>
      <c r="D15" s="19"/>
      <c r="E15" s="20"/>
      <c r="F15" s="20"/>
      <c r="G15" s="20"/>
      <c r="H15" s="23"/>
      <c r="I15" s="20"/>
      <c r="J15" s="22"/>
      <c r="K15" s="20">
        <f t="shared" si="1"/>
        <v>0</v>
      </c>
      <c r="L15" s="21">
        <f t="shared" si="2"/>
        <v>0</v>
      </c>
      <c r="M15" s="20"/>
    </row>
    <row r="16" spans="1:13" ht="12.75">
      <c r="A16" s="17"/>
      <c r="B16" s="18"/>
      <c r="C16" s="19"/>
      <c r="D16" s="19" t="s">
        <v>18</v>
      </c>
      <c r="E16" s="20">
        <v>50</v>
      </c>
      <c r="F16" s="20"/>
      <c r="G16" s="20">
        <f>SUM(C12*E16)</f>
        <v>7650</v>
      </c>
      <c r="H16" s="21">
        <f t="shared" si="3"/>
        <v>0.77</v>
      </c>
      <c r="I16" s="20">
        <f>SUM(H16+H17)*10000</f>
        <v>7700</v>
      </c>
      <c r="J16" s="22"/>
      <c r="K16" s="20">
        <f t="shared" si="1"/>
        <v>0</v>
      </c>
      <c r="L16" s="21">
        <f t="shared" si="2"/>
        <v>0</v>
      </c>
      <c r="M16" s="20"/>
    </row>
    <row r="17" spans="1:13" ht="12.75">
      <c r="A17" s="17"/>
      <c r="B17" s="18"/>
      <c r="C17" s="19"/>
      <c r="D17" s="19"/>
      <c r="E17" s="20"/>
      <c r="F17" s="20"/>
      <c r="G17" s="20"/>
      <c r="H17" s="21">
        <f t="shared" si="3"/>
        <v>0</v>
      </c>
      <c r="I17" s="20"/>
      <c r="J17" s="22"/>
      <c r="K17" s="20">
        <f t="shared" si="1"/>
        <v>0</v>
      </c>
      <c r="L17" s="21">
        <f t="shared" si="2"/>
        <v>0</v>
      </c>
      <c r="M17" s="20"/>
    </row>
    <row r="18" spans="1:13" ht="12.75">
      <c r="A18" s="17"/>
      <c r="B18" s="18"/>
      <c r="C18" s="19"/>
      <c r="D18" s="19" t="s">
        <v>19</v>
      </c>
      <c r="E18" s="20">
        <v>12</v>
      </c>
      <c r="F18" s="20"/>
      <c r="G18" s="20">
        <f>SUM(C12*E18)</f>
        <v>1836</v>
      </c>
      <c r="H18" s="21">
        <f t="shared" si="3"/>
        <v>0.18</v>
      </c>
      <c r="I18" s="20">
        <f>SUM(H18*10000)</f>
        <v>1800</v>
      </c>
      <c r="J18" s="22"/>
      <c r="K18" s="20">
        <f t="shared" si="1"/>
        <v>0</v>
      </c>
      <c r="L18" s="21">
        <f t="shared" si="2"/>
        <v>0</v>
      </c>
      <c r="M18" s="20"/>
    </row>
    <row r="19" spans="1:13" ht="1.5" customHeight="1">
      <c r="A19" s="17"/>
      <c r="B19" s="18"/>
      <c r="C19" s="19"/>
      <c r="D19" s="19"/>
      <c r="E19" s="18"/>
      <c r="F19" s="20"/>
      <c r="G19" s="20"/>
      <c r="H19" s="18"/>
      <c r="I19" s="20"/>
      <c r="J19" s="22"/>
      <c r="K19" s="20">
        <f t="shared" si="1"/>
        <v>0</v>
      </c>
      <c r="L19" s="21">
        <f t="shared" si="2"/>
        <v>0</v>
      </c>
      <c r="M19" s="20"/>
    </row>
    <row r="20" spans="1:13" ht="12.75">
      <c r="A20" s="17" t="s">
        <v>21</v>
      </c>
      <c r="B20" s="18"/>
      <c r="C20" s="19">
        <v>131</v>
      </c>
      <c r="D20" s="19" t="s">
        <v>15</v>
      </c>
      <c r="E20" s="20">
        <v>15</v>
      </c>
      <c r="F20" s="20" t="s">
        <v>8</v>
      </c>
      <c r="G20" s="20">
        <f>SUM(C20*E20)</f>
        <v>1965</v>
      </c>
      <c r="H20" s="21">
        <f aca="true" t="shared" si="4" ref="H20:H27">ROUND((G20)/10000,2)</f>
        <v>0.2</v>
      </c>
      <c r="I20" s="20">
        <f>SUM(H20*10000)</f>
        <v>2000</v>
      </c>
      <c r="J20" s="22">
        <v>1300</v>
      </c>
      <c r="K20" s="20">
        <f t="shared" si="1"/>
        <v>664.679445555084</v>
      </c>
      <c r="L20" s="21">
        <f t="shared" si="2"/>
        <v>0.07</v>
      </c>
      <c r="M20" s="20">
        <f>SUM(I20:I27)+J20</f>
        <v>17800</v>
      </c>
    </row>
    <row r="21" spans="1:13" ht="12.75">
      <c r="A21" s="17"/>
      <c r="B21" s="18"/>
      <c r="C21" s="19"/>
      <c r="D21" s="19" t="s">
        <v>16</v>
      </c>
      <c r="E21" s="20"/>
      <c r="F21" s="20"/>
      <c r="G21" s="20"/>
      <c r="H21" s="21"/>
      <c r="I21" s="20">
        <v>5000</v>
      </c>
      <c r="J21" s="22"/>
      <c r="K21" s="20"/>
      <c r="L21" s="21"/>
      <c r="M21" s="20"/>
    </row>
    <row r="22" spans="1:13" ht="12.75">
      <c r="A22" s="17"/>
      <c r="B22" s="18"/>
      <c r="C22" s="19"/>
      <c r="D22" s="19" t="s">
        <v>17</v>
      </c>
      <c r="E22" s="20">
        <v>500</v>
      </c>
      <c r="F22" s="20"/>
      <c r="G22" s="20">
        <v>500</v>
      </c>
      <c r="H22" s="21">
        <f t="shared" si="4"/>
        <v>0.05</v>
      </c>
      <c r="I22" s="20">
        <f>SUM(H22*10000)</f>
        <v>500</v>
      </c>
      <c r="J22" s="22"/>
      <c r="K22" s="20">
        <f t="shared" si="1"/>
        <v>0</v>
      </c>
      <c r="L22" s="21">
        <f t="shared" si="2"/>
        <v>0</v>
      </c>
      <c r="M22" s="20"/>
    </row>
    <row r="23" spans="1:13" ht="12.75">
      <c r="A23" s="17"/>
      <c r="B23" s="18"/>
      <c r="C23" s="19"/>
      <c r="D23" s="19"/>
      <c r="E23" s="20"/>
      <c r="F23" s="20"/>
      <c r="G23" s="20"/>
      <c r="H23" s="23"/>
      <c r="I23" s="20"/>
      <c r="J23" s="22"/>
      <c r="K23" s="20">
        <f t="shared" si="1"/>
        <v>0</v>
      </c>
      <c r="L23" s="21">
        <f t="shared" si="2"/>
        <v>0</v>
      </c>
      <c r="M23" s="20"/>
    </row>
    <row r="24" spans="1:13" ht="12.75">
      <c r="A24" s="17"/>
      <c r="B24" s="18"/>
      <c r="C24" s="19"/>
      <c r="D24" s="19" t="s">
        <v>18</v>
      </c>
      <c r="E24" s="20">
        <v>50</v>
      </c>
      <c r="F24" s="20"/>
      <c r="G24" s="20">
        <f>SUM(C20*E24)</f>
        <v>6550</v>
      </c>
      <c r="H24" s="21">
        <f t="shared" si="4"/>
        <v>0.66</v>
      </c>
      <c r="I24" s="20">
        <f>SUM(H24+H25+H26)*10000</f>
        <v>7400</v>
      </c>
      <c r="J24" s="22"/>
      <c r="K24" s="20">
        <f t="shared" si="1"/>
        <v>0</v>
      </c>
      <c r="L24" s="21">
        <f t="shared" si="2"/>
        <v>0</v>
      </c>
      <c r="M24" s="20"/>
    </row>
    <row r="25" spans="1:13" ht="12.75">
      <c r="A25" s="17"/>
      <c r="B25" s="18"/>
      <c r="C25" s="19"/>
      <c r="D25" s="19"/>
      <c r="E25" s="20"/>
      <c r="F25" s="20">
        <v>750</v>
      </c>
      <c r="G25" s="20">
        <f>SUM(C20*E25,F25)</f>
        <v>750</v>
      </c>
      <c r="H25" s="21">
        <f t="shared" si="4"/>
        <v>0.08</v>
      </c>
      <c r="I25" s="20"/>
      <c r="J25" s="22"/>
      <c r="K25" s="20">
        <f t="shared" si="1"/>
        <v>0</v>
      </c>
      <c r="L25" s="21">
        <f t="shared" si="2"/>
        <v>0</v>
      </c>
      <c r="M25" s="20"/>
    </row>
    <row r="26" spans="1:13" ht="12.75">
      <c r="A26" s="17"/>
      <c r="B26" s="18"/>
      <c r="C26" s="19"/>
      <c r="D26" s="19"/>
      <c r="E26" s="20"/>
      <c r="F26" s="20"/>
      <c r="G26" s="20"/>
      <c r="H26" s="21">
        <f t="shared" si="4"/>
        <v>0</v>
      </c>
      <c r="I26" s="20"/>
      <c r="J26" s="22"/>
      <c r="K26" s="20">
        <f t="shared" si="1"/>
        <v>0</v>
      </c>
      <c r="L26" s="21">
        <f t="shared" si="2"/>
        <v>0</v>
      </c>
      <c r="M26" s="20"/>
    </row>
    <row r="27" spans="1:13" ht="12.75">
      <c r="A27" s="17"/>
      <c r="B27" s="18"/>
      <c r="C27" s="19"/>
      <c r="D27" s="19" t="s">
        <v>19</v>
      </c>
      <c r="E27" s="20">
        <v>12</v>
      </c>
      <c r="F27" s="20"/>
      <c r="G27" s="20">
        <f>SUM(C20*E27)</f>
        <v>1572</v>
      </c>
      <c r="H27" s="21">
        <f t="shared" si="4"/>
        <v>0.16</v>
      </c>
      <c r="I27" s="20">
        <f>SUM(H27*10000)</f>
        <v>1600</v>
      </c>
      <c r="J27" s="22"/>
      <c r="K27" s="20">
        <f t="shared" si="1"/>
        <v>0</v>
      </c>
      <c r="L27" s="21">
        <f t="shared" si="2"/>
        <v>0</v>
      </c>
      <c r="M27" s="20"/>
    </row>
    <row r="28" spans="1:13" ht="12.75" hidden="1">
      <c r="A28" s="17"/>
      <c r="B28" s="18"/>
      <c r="C28" s="19"/>
      <c r="D28" s="19"/>
      <c r="E28" s="18"/>
      <c r="F28" s="20"/>
      <c r="G28" s="20"/>
      <c r="H28" s="18"/>
      <c r="I28" s="20"/>
      <c r="J28" s="22"/>
      <c r="K28" s="20">
        <f t="shared" si="1"/>
        <v>0</v>
      </c>
      <c r="L28" s="21">
        <f t="shared" si="2"/>
        <v>0</v>
      </c>
      <c r="M28" s="20"/>
    </row>
    <row r="29" spans="1:13" ht="12.75">
      <c r="A29" s="17" t="s">
        <v>22</v>
      </c>
      <c r="B29" s="18"/>
      <c r="C29" s="19">
        <v>198</v>
      </c>
      <c r="D29" s="19" t="s">
        <v>15</v>
      </c>
      <c r="E29" s="20">
        <v>15</v>
      </c>
      <c r="F29" s="20"/>
      <c r="G29" s="20">
        <f>SUM(C29*E29,F29)</f>
        <v>2970</v>
      </c>
      <c r="H29" s="21">
        <f aca="true" t="shared" si="5" ref="H29:H35">ROUND((G29)/10000,2)</f>
        <v>0.3</v>
      </c>
      <c r="I29" s="20">
        <f>SUM(H29*10000)</f>
        <v>3000</v>
      </c>
      <c r="J29" s="22">
        <v>1600</v>
      </c>
      <c r="K29" s="20">
        <f t="shared" si="1"/>
        <v>818.0670099139496</v>
      </c>
      <c r="L29" s="21">
        <f t="shared" si="2"/>
        <v>0.08</v>
      </c>
      <c r="M29" s="20">
        <f>SUM(I29:I35)+J29</f>
        <v>24700</v>
      </c>
    </row>
    <row r="30" spans="1:13" ht="12.75">
      <c r="A30" s="17"/>
      <c r="B30" s="18"/>
      <c r="C30" s="19"/>
      <c r="D30" s="19" t="s">
        <v>16</v>
      </c>
      <c r="E30" s="20"/>
      <c r="F30" s="20"/>
      <c r="G30" s="20"/>
      <c r="H30" s="21"/>
      <c r="I30" s="20">
        <v>6500</v>
      </c>
      <c r="J30" s="22"/>
      <c r="K30" s="20"/>
      <c r="L30" s="21"/>
      <c r="M30" s="20"/>
    </row>
    <row r="31" spans="1:13" ht="12.75">
      <c r="A31" s="17"/>
      <c r="B31" s="18"/>
      <c r="C31" s="19"/>
      <c r="D31" s="19" t="s">
        <v>17</v>
      </c>
      <c r="E31" s="20">
        <v>500</v>
      </c>
      <c r="F31" s="20"/>
      <c r="G31" s="20">
        <v>500</v>
      </c>
      <c r="H31" s="21">
        <f t="shared" si="5"/>
        <v>0.05</v>
      </c>
      <c r="I31" s="20">
        <f>SUM(H31*10000)</f>
        <v>500</v>
      </c>
      <c r="J31" s="22"/>
      <c r="K31" s="20">
        <f t="shared" si="1"/>
        <v>0</v>
      </c>
      <c r="L31" s="21">
        <f t="shared" si="2"/>
        <v>0</v>
      </c>
      <c r="M31" s="20"/>
    </row>
    <row r="32" spans="1:13" ht="12.75">
      <c r="A32" s="17"/>
      <c r="B32" s="18"/>
      <c r="C32" s="19"/>
      <c r="D32" s="19" t="s">
        <v>18</v>
      </c>
      <c r="E32" s="20">
        <v>50</v>
      </c>
      <c r="F32" s="20"/>
      <c r="G32" s="20">
        <f>SUM(C29*E32)</f>
        <v>9900</v>
      </c>
      <c r="H32" s="21">
        <f t="shared" si="5"/>
        <v>0.99</v>
      </c>
      <c r="I32" s="20">
        <f>SUM(H32+H33+H34)*10000</f>
        <v>10700</v>
      </c>
      <c r="J32" s="22"/>
      <c r="K32" s="20">
        <f t="shared" si="1"/>
        <v>0</v>
      </c>
      <c r="L32" s="21">
        <f t="shared" si="2"/>
        <v>0</v>
      </c>
      <c r="M32" s="20"/>
    </row>
    <row r="33" spans="1:13" ht="12" customHeight="1">
      <c r="A33" s="17"/>
      <c r="B33" s="18"/>
      <c r="C33" s="19"/>
      <c r="D33" s="19"/>
      <c r="E33" s="20"/>
      <c r="F33" s="20">
        <v>750</v>
      </c>
      <c r="G33" s="20">
        <f>SUM(C29*E33,F33)</f>
        <v>750</v>
      </c>
      <c r="H33" s="21">
        <f t="shared" si="5"/>
        <v>0.08</v>
      </c>
      <c r="I33" s="20"/>
      <c r="J33" s="22"/>
      <c r="K33" s="20">
        <f t="shared" si="1"/>
        <v>0</v>
      </c>
      <c r="L33" s="21">
        <f t="shared" si="2"/>
        <v>0</v>
      </c>
      <c r="M33" s="20"/>
    </row>
    <row r="34" spans="1:13" ht="12.75" hidden="1">
      <c r="A34" s="17"/>
      <c r="B34" s="18"/>
      <c r="C34" s="19"/>
      <c r="D34" s="19"/>
      <c r="E34" s="20"/>
      <c r="F34" s="20"/>
      <c r="G34" s="20"/>
      <c r="H34" s="21">
        <f t="shared" si="5"/>
        <v>0</v>
      </c>
      <c r="I34" s="20"/>
      <c r="J34" s="22"/>
      <c r="K34" s="20">
        <f t="shared" si="1"/>
        <v>0</v>
      </c>
      <c r="L34" s="21">
        <f t="shared" si="2"/>
        <v>0</v>
      </c>
      <c r="M34" s="20"/>
    </row>
    <row r="35" spans="1:13" ht="12" customHeight="1">
      <c r="A35" s="17"/>
      <c r="B35" s="18"/>
      <c r="C35" s="19"/>
      <c r="D35" s="19" t="s">
        <v>19</v>
      </c>
      <c r="E35" s="20">
        <v>12</v>
      </c>
      <c r="F35" s="20"/>
      <c r="G35" s="20">
        <f>SUM(C29*E35)</f>
        <v>2376</v>
      </c>
      <c r="H35" s="21">
        <f t="shared" si="5"/>
        <v>0.24</v>
      </c>
      <c r="I35" s="20">
        <f>SUM(H35*10000)</f>
        <v>2400</v>
      </c>
      <c r="J35" s="22"/>
      <c r="K35" s="20">
        <f t="shared" si="1"/>
        <v>0</v>
      </c>
      <c r="L35" s="21">
        <f t="shared" si="2"/>
        <v>0</v>
      </c>
      <c r="M35" s="20"/>
    </row>
    <row r="36" spans="1:13" ht="12.75" hidden="1">
      <c r="A36" s="17"/>
      <c r="B36" s="18"/>
      <c r="C36" s="19"/>
      <c r="D36" s="19"/>
      <c r="E36" s="18"/>
      <c r="F36" s="20"/>
      <c r="G36" s="20"/>
      <c r="H36" s="18"/>
      <c r="I36" s="20"/>
      <c r="J36" s="22"/>
      <c r="K36" s="20">
        <f t="shared" si="1"/>
        <v>0</v>
      </c>
      <c r="L36" s="21">
        <f t="shared" si="2"/>
        <v>0</v>
      </c>
      <c r="M36" s="20"/>
    </row>
    <row r="37" spans="1:13" ht="12.75">
      <c r="A37" s="17" t="s">
        <v>23</v>
      </c>
      <c r="B37" s="18"/>
      <c r="C37" s="19">
        <v>393</v>
      </c>
      <c r="D37" s="19" t="s">
        <v>15</v>
      </c>
      <c r="E37" s="20">
        <v>15</v>
      </c>
      <c r="F37" s="20"/>
      <c r="G37" s="20">
        <f>SUM(C37*E37,F37)</f>
        <v>5895</v>
      </c>
      <c r="H37" s="21">
        <f aca="true" t="shared" si="6" ref="H37:H44">ROUND((G37)/10000,2)</f>
        <v>0.59</v>
      </c>
      <c r="I37" s="20">
        <f>SUM(H37*10000)</f>
        <v>5900</v>
      </c>
      <c r="J37" s="22">
        <v>2600</v>
      </c>
      <c r="K37" s="20">
        <f t="shared" si="1"/>
        <v>1329.358891110168</v>
      </c>
      <c r="L37" s="21">
        <f t="shared" si="2"/>
        <v>0.13</v>
      </c>
      <c r="M37" s="20">
        <f>SUM(I37:I44)+J37</f>
        <v>40400</v>
      </c>
    </row>
    <row r="38" spans="1:13" ht="12.75">
      <c r="A38" s="17"/>
      <c r="B38" s="18"/>
      <c r="C38" s="19"/>
      <c r="D38" s="19" t="s">
        <v>16</v>
      </c>
      <c r="E38" s="20"/>
      <c r="F38" s="20"/>
      <c r="G38" s="20"/>
      <c r="H38" s="21"/>
      <c r="I38" s="20">
        <v>6500</v>
      </c>
      <c r="J38" s="22"/>
      <c r="K38" s="20"/>
      <c r="L38" s="21"/>
      <c r="M38" s="20"/>
    </row>
    <row r="39" spans="1:13" ht="12.75">
      <c r="A39" s="17"/>
      <c r="B39" s="18"/>
      <c r="C39" s="19"/>
      <c r="D39" s="19" t="s">
        <v>17</v>
      </c>
      <c r="E39" s="20">
        <v>500</v>
      </c>
      <c r="F39" s="20"/>
      <c r="G39" s="20">
        <v>500</v>
      </c>
      <c r="H39" s="21">
        <f t="shared" si="6"/>
        <v>0.05</v>
      </c>
      <c r="I39" s="20">
        <f>SUM(H39*10000)</f>
        <v>500</v>
      </c>
      <c r="J39" s="22"/>
      <c r="K39" s="20">
        <f t="shared" si="1"/>
        <v>0</v>
      </c>
      <c r="L39" s="21">
        <f t="shared" si="2"/>
        <v>0</v>
      </c>
      <c r="M39" s="20"/>
    </row>
    <row r="40" spans="1:13" ht="12.75">
      <c r="A40" s="17"/>
      <c r="B40" s="18"/>
      <c r="C40" s="19"/>
      <c r="D40" s="19"/>
      <c r="E40" s="20"/>
      <c r="F40" s="20"/>
      <c r="G40" s="20"/>
      <c r="H40" s="21">
        <f t="shared" si="6"/>
        <v>0</v>
      </c>
      <c r="I40" s="20"/>
      <c r="J40" s="22"/>
      <c r="K40" s="20">
        <f t="shared" si="1"/>
        <v>0</v>
      </c>
      <c r="L40" s="21">
        <f t="shared" si="2"/>
        <v>0</v>
      </c>
      <c r="M40" s="20"/>
    </row>
    <row r="41" spans="1:13" ht="12.75">
      <c r="A41" s="17"/>
      <c r="B41" s="18"/>
      <c r="C41" s="19"/>
      <c r="D41" s="19" t="s">
        <v>18</v>
      </c>
      <c r="E41" s="20">
        <v>50</v>
      </c>
      <c r="F41" s="20"/>
      <c r="G41" s="20">
        <f>SUM(C37*E41)</f>
        <v>19650</v>
      </c>
      <c r="H41" s="21">
        <f t="shared" si="6"/>
        <v>1.97</v>
      </c>
      <c r="I41" s="20">
        <f>SUM(H41+H42+H43)*10000</f>
        <v>20200</v>
      </c>
      <c r="J41" s="22"/>
      <c r="K41" s="20">
        <f t="shared" si="1"/>
        <v>0</v>
      </c>
      <c r="L41" s="21">
        <f t="shared" si="2"/>
        <v>0</v>
      </c>
      <c r="M41" s="20"/>
    </row>
    <row r="42" spans="1:13" ht="12.75">
      <c r="A42" s="17"/>
      <c r="B42" s="18"/>
      <c r="C42" s="19"/>
      <c r="D42" s="19"/>
      <c r="E42" s="20"/>
      <c r="F42" s="20">
        <v>500</v>
      </c>
      <c r="G42" s="20">
        <f>SUM(C37*E42,F42)</f>
        <v>500</v>
      </c>
      <c r="H42" s="21">
        <f t="shared" si="6"/>
        <v>0.05</v>
      </c>
      <c r="I42" s="20"/>
      <c r="J42" s="22"/>
      <c r="K42" s="20">
        <f t="shared" si="1"/>
        <v>0</v>
      </c>
      <c r="L42" s="21">
        <f t="shared" si="2"/>
        <v>0</v>
      </c>
      <c r="M42" s="20"/>
    </row>
    <row r="43" spans="1:13" ht="12.75">
      <c r="A43" s="17"/>
      <c r="B43" s="18"/>
      <c r="C43" s="19"/>
      <c r="D43" s="19"/>
      <c r="E43" s="20"/>
      <c r="F43" s="20"/>
      <c r="G43" s="20"/>
      <c r="H43" s="21">
        <f t="shared" si="6"/>
        <v>0</v>
      </c>
      <c r="I43" s="20"/>
      <c r="J43" s="22"/>
      <c r="K43" s="20">
        <f t="shared" si="1"/>
        <v>0</v>
      </c>
      <c r="L43" s="21">
        <f t="shared" si="2"/>
        <v>0</v>
      </c>
      <c r="M43" s="20"/>
    </row>
    <row r="44" spans="1:13" ht="12.75">
      <c r="A44" s="17"/>
      <c r="B44" s="18"/>
      <c r="C44" s="19"/>
      <c r="D44" s="19" t="s">
        <v>19</v>
      </c>
      <c r="E44" s="20">
        <v>12</v>
      </c>
      <c r="F44" s="20"/>
      <c r="G44" s="20">
        <f>SUM(C37*E44)</f>
        <v>4716</v>
      </c>
      <c r="H44" s="21">
        <f t="shared" si="6"/>
        <v>0.47</v>
      </c>
      <c r="I44" s="20">
        <f>SUM(H44*10000)</f>
        <v>4700</v>
      </c>
      <c r="J44" s="22"/>
      <c r="K44" s="20">
        <f t="shared" si="1"/>
        <v>0</v>
      </c>
      <c r="L44" s="21">
        <f t="shared" si="2"/>
        <v>0</v>
      </c>
      <c r="M44" s="20"/>
    </row>
    <row r="45" spans="1:13" ht="12.75" hidden="1">
      <c r="A45" s="17"/>
      <c r="B45" s="18"/>
      <c r="C45" s="19"/>
      <c r="D45" s="19"/>
      <c r="E45" s="18"/>
      <c r="F45" s="20"/>
      <c r="G45" s="20"/>
      <c r="H45" s="18"/>
      <c r="I45" s="20"/>
      <c r="J45" s="22"/>
      <c r="K45" s="20">
        <f t="shared" si="1"/>
        <v>0</v>
      </c>
      <c r="L45" s="21">
        <f t="shared" si="2"/>
        <v>0</v>
      </c>
      <c r="M45" s="20"/>
    </row>
    <row r="46" spans="1:13" ht="12.75">
      <c r="A46" s="17" t="s">
        <v>24</v>
      </c>
      <c r="B46" s="18"/>
      <c r="C46" s="19">
        <v>192</v>
      </c>
      <c r="D46" s="19" t="s">
        <v>15</v>
      </c>
      <c r="E46" s="20">
        <v>15</v>
      </c>
      <c r="F46" s="20" t="s">
        <v>8</v>
      </c>
      <c r="G46" s="20">
        <f>SUM(C46*E46,F46)</f>
        <v>2880</v>
      </c>
      <c r="H46" s="21">
        <f aca="true" t="shared" si="7" ref="H46:H53">ROUND((G46)/10000,2)</f>
        <v>0.29</v>
      </c>
      <c r="I46" s="20">
        <f>SUM(H46*10000)</f>
        <v>2900</v>
      </c>
      <c r="J46" s="22">
        <v>1600</v>
      </c>
      <c r="K46" s="20">
        <f t="shared" si="1"/>
        <v>818.0670099139496</v>
      </c>
      <c r="L46" s="21">
        <f t="shared" si="2"/>
        <v>0.08</v>
      </c>
      <c r="M46" s="20">
        <f>SUM(I46:J53)</f>
        <v>22700</v>
      </c>
    </row>
    <row r="47" spans="1:13" ht="12.75">
      <c r="A47" s="17"/>
      <c r="B47" s="18"/>
      <c r="C47" s="19"/>
      <c r="D47" s="19" t="s">
        <v>16</v>
      </c>
      <c r="E47" s="20"/>
      <c r="F47" s="20"/>
      <c r="G47" s="20"/>
      <c r="H47" s="21"/>
      <c r="I47" s="20">
        <v>5000</v>
      </c>
      <c r="J47" s="22"/>
      <c r="K47" s="20"/>
      <c r="L47" s="21"/>
      <c r="M47" s="20"/>
    </row>
    <row r="48" spans="1:13" ht="12.75">
      <c r="A48" s="17"/>
      <c r="B48" s="18"/>
      <c r="C48" s="19"/>
      <c r="D48" s="19" t="s">
        <v>17</v>
      </c>
      <c r="E48" s="20">
        <v>500</v>
      </c>
      <c r="F48" s="20"/>
      <c r="G48" s="20">
        <v>500</v>
      </c>
      <c r="H48" s="21">
        <f t="shared" si="7"/>
        <v>0.05</v>
      </c>
      <c r="I48" s="20">
        <f>SUM(H48*10000)</f>
        <v>500</v>
      </c>
      <c r="J48" s="22"/>
      <c r="K48" s="20">
        <f t="shared" si="1"/>
        <v>0</v>
      </c>
      <c r="L48" s="21">
        <f t="shared" si="2"/>
        <v>0</v>
      </c>
      <c r="M48" s="20"/>
    </row>
    <row r="49" spans="1:13" ht="12.75">
      <c r="A49" s="17"/>
      <c r="B49" s="18"/>
      <c r="C49" s="19"/>
      <c r="D49" s="19"/>
      <c r="E49" s="20"/>
      <c r="F49" s="20"/>
      <c r="G49" s="20"/>
      <c r="H49" s="21">
        <f t="shared" si="7"/>
        <v>0</v>
      </c>
      <c r="I49" s="20"/>
      <c r="J49" s="22"/>
      <c r="K49" s="20">
        <f t="shared" si="1"/>
        <v>0</v>
      </c>
      <c r="L49" s="21">
        <f t="shared" si="2"/>
        <v>0</v>
      </c>
      <c r="M49" s="20"/>
    </row>
    <row r="50" spans="1:13" ht="12.75">
      <c r="A50" s="17"/>
      <c r="B50" s="18"/>
      <c r="C50" s="19"/>
      <c r="D50" s="19" t="s">
        <v>18</v>
      </c>
      <c r="E50" s="20">
        <v>50</v>
      </c>
      <c r="F50" s="20"/>
      <c r="G50" s="20">
        <f>SUM(C46*E50)</f>
        <v>9600</v>
      </c>
      <c r="H50" s="21">
        <f t="shared" si="7"/>
        <v>0.96</v>
      </c>
      <c r="I50" s="20">
        <f>SUM(H50+H51+H52)*10000</f>
        <v>10400</v>
      </c>
      <c r="J50" s="22"/>
      <c r="K50" s="20">
        <f t="shared" si="1"/>
        <v>0</v>
      </c>
      <c r="L50" s="21">
        <f t="shared" si="2"/>
        <v>0</v>
      </c>
      <c r="M50" s="20"/>
    </row>
    <row r="51" spans="1:13" ht="12.75">
      <c r="A51" s="17"/>
      <c r="B51" s="18"/>
      <c r="C51" s="19"/>
      <c r="D51" s="19"/>
      <c r="E51" s="20"/>
      <c r="F51" s="20">
        <v>750</v>
      </c>
      <c r="G51" s="20">
        <f>SUM(C46*E51,F51)</f>
        <v>750</v>
      </c>
      <c r="H51" s="21">
        <f t="shared" si="7"/>
        <v>0.08</v>
      </c>
      <c r="I51" s="20"/>
      <c r="J51" s="22"/>
      <c r="K51" s="20">
        <f t="shared" si="1"/>
        <v>0</v>
      </c>
      <c r="L51" s="21">
        <f t="shared" si="2"/>
        <v>0</v>
      </c>
      <c r="M51" s="20"/>
    </row>
    <row r="52" spans="1:13" ht="12.75">
      <c r="A52" s="17"/>
      <c r="B52" s="18"/>
      <c r="C52" s="19"/>
      <c r="D52" s="19"/>
      <c r="E52" s="20"/>
      <c r="F52" s="20"/>
      <c r="G52" s="20"/>
      <c r="H52" s="21">
        <f t="shared" si="7"/>
        <v>0</v>
      </c>
      <c r="I52" s="20"/>
      <c r="J52" s="22"/>
      <c r="K52" s="20">
        <f t="shared" si="1"/>
        <v>0</v>
      </c>
      <c r="L52" s="21">
        <f t="shared" si="2"/>
        <v>0</v>
      </c>
      <c r="M52" s="20"/>
    </row>
    <row r="53" spans="1:13" ht="12" customHeight="1">
      <c r="A53" s="17"/>
      <c r="B53" s="18"/>
      <c r="C53" s="19"/>
      <c r="D53" s="19" t="s">
        <v>19</v>
      </c>
      <c r="E53" s="20">
        <v>12</v>
      </c>
      <c r="F53" s="20"/>
      <c r="G53" s="20">
        <f>SUM(C46*E53)</f>
        <v>2304</v>
      </c>
      <c r="H53" s="21">
        <f t="shared" si="7"/>
        <v>0.23</v>
      </c>
      <c r="I53" s="20">
        <f>SUM(H53*10000)</f>
        <v>2300</v>
      </c>
      <c r="J53" s="22"/>
      <c r="K53" s="20">
        <f t="shared" si="1"/>
        <v>0</v>
      </c>
      <c r="L53" s="21">
        <f t="shared" si="2"/>
        <v>0</v>
      </c>
      <c r="M53" s="20"/>
    </row>
    <row r="54" spans="1:13" ht="0.75" customHeight="1" hidden="1">
      <c r="A54" s="17"/>
      <c r="B54" s="18"/>
      <c r="C54" s="19"/>
      <c r="D54" s="19"/>
      <c r="E54" s="18"/>
      <c r="F54" s="20"/>
      <c r="G54" s="20"/>
      <c r="H54" s="18"/>
      <c r="I54" s="20"/>
      <c r="J54" s="22"/>
      <c r="K54" s="20">
        <f t="shared" si="1"/>
        <v>0</v>
      </c>
      <c r="L54" s="21">
        <f t="shared" si="2"/>
        <v>0</v>
      </c>
      <c r="M54" s="20"/>
    </row>
    <row r="55" spans="1:13" ht="12.75">
      <c r="A55" s="17" t="s">
        <v>25</v>
      </c>
      <c r="B55" s="18"/>
      <c r="C55" s="19">
        <v>179</v>
      </c>
      <c r="D55" s="19" t="s">
        <v>15</v>
      </c>
      <c r="E55" s="20">
        <v>15</v>
      </c>
      <c r="F55" s="20"/>
      <c r="G55" s="20">
        <f>SUM(C55*E55,F55)</f>
        <v>2685</v>
      </c>
      <c r="H55" s="21">
        <f aca="true" t="shared" si="8" ref="H55:H62">ROUND((G55)/10000,2)</f>
        <v>0.27</v>
      </c>
      <c r="I55" s="20">
        <f>SUM(H55*10000)</f>
        <v>2700</v>
      </c>
      <c r="J55" s="22">
        <v>1500</v>
      </c>
      <c r="K55" s="20">
        <f t="shared" si="1"/>
        <v>766.9378217943278</v>
      </c>
      <c r="L55" s="21">
        <f t="shared" si="2"/>
        <v>0.08</v>
      </c>
      <c r="M55" s="20">
        <f>SUM(I55:J62)</f>
        <v>21800</v>
      </c>
    </row>
    <row r="56" spans="1:13" ht="12.75">
      <c r="A56" s="17"/>
      <c r="B56" s="18"/>
      <c r="C56" s="19"/>
      <c r="D56" s="19" t="s">
        <v>16</v>
      </c>
      <c r="E56" s="20"/>
      <c r="F56" s="20"/>
      <c r="G56" s="20"/>
      <c r="H56" s="21"/>
      <c r="I56" s="20">
        <v>5000</v>
      </c>
      <c r="J56" s="22"/>
      <c r="K56" s="20"/>
      <c r="L56" s="21"/>
      <c r="M56" s="20"/>
    </row>
    <row r="57" spans="1:13" ht="12.75">
      <c r="A57" s="17"/>
      <c r="B57" s="18"/>
      <c r="C57" s="19"/>
      <c r="D57" s="19" t="s">
        <v>17</v>
      </c>
      <c r="E57" s="20">
        <v>500</v>
      </c>
      <c r="F57" s="20"/>
      <c r="G57" s="20">
        <v>500</v>
      </c>
      <c r="H57" s="21">
        <f t="shared" si="8"/>
        <v>0.05</v>
      </c>
      <c r="I57" s="20">
        <f>SUM(H57*10000)</f>
        <v>500</v>
      </c>
      <c r="J57" s="22"/>
      <c r="K57" s="20">
        <f t="shared" si="1"/>
        <v>0</v>
      </c>
      <c r="L57" s="21">
        <f t="shared" si="2"/>
        <v>0</v>
      </c>
      <c r="M57" s="20"/>
    </row>
    <row r="58" spans="1:13" ht="12.75">
      <c r="A58" s="17"/>
      <c r="B58" s="18"/>
      <c r="C58" s="19"/>
      <c r="D58" s="19"/>
      <c r="E58" s="20"/>
      <c r="F58" s="20"/>
      <c r="G58" s="20"/>
      <c r="H58" s="21">
        <f t="shared" si="8"/>
        <v>0</v>
      </c>
      <c r="I58" s="20"/>
      <c r="J58" s="22"/>
      <c r="K58" s="20">
        <f t="shared" si="1"/>
        <v>0</v>
      </c>
      <c r="L58" s="21">
        <f t="shared" si="2"/>
        <v>0</v>
      </c>
      <c r="M58" s="20"/>
    </row>
    <row r="59" spans="1:13" ht="12.75">
      <c r="A59" s="17"/>
      <c r="B59" s="18"/>
      <c r="C59" s="19"/>
      <c r="D59" s="19" t="s">
        <v>18</v>
      </c>
      <c r="E59" s="20">
        <v>50</v>
      </c>
      <c r="F59" s="20"/>
      <c r="G59" s="20">
        <f>SUM(C55*E59,F59)</f>
        <v>8950</v>
      </c>
      <c r="H59" s="21">
        <f t="shared" si="8"/>
        <v>0.9</v>
      </c>
      <c r="I59" s="20">
        <f>SUM(H59+H60+H61)*10000</f>
        <v>10000</v>
      </c>
      <c r="J59" s="22"/>
      <c r="K59" s="20">
        <f t="shared" si="1"/>
        <v>0</v>
      </c>
      <c r="L59" s="21">
        <f t="shared" si="2"/>
        <v>0</v>
      </c>
      <c r="M59" s="20"/>
    </row>
    <row r="60" spans="1:13" ht="12.75">
      <c r="A60" s="17"/>
      <c r="B60" s="18"/>
      <c r="C60" s="19"/>
      <c r="D60" s="19"/>
      <c r="E60" s="20"/>
      <c r="F60" s="20">
        <v>1000</v>
      </c>
      <c r="G60" s="20">
        <f>SUM(C55*E60,F60)</f>
        <v>1000</v>
      </c>
      <c r="H60" s="21">
        <f t="shared" si="8"/>
        <v>0.1</v>
      </c>
      <c r="I60" s="20"/>
      <c r="J60" s="22"/>
      <c r="K60" s="20">
        <f t="shared" si="1"/>
        <v>0</v>
      </c>
      <c r="L60" s="21">
        <f t="shared" si="2"/>
        <v>0</v>
      </c>
      <c r="M60" s="20"/>
    </row>
    <row r="61" spans="1:13" ht="12.75">
      <c r="A61" s="17"/>
      <c r="B61" s="18"/>
      <c r="C61" s="19"/>
      <c r="D61" s="19"/>
      <c r="E61" s="20"/>
      <c r="F61" s="20"/>
      <c r="G61" s="20"/>
      <c r="H61" s="21">
        <f>ROUND((G61)/10000,)</f>
        <v>0</v>
      </c>
      <c r="I61" s="20"/>
      <c r="J61" s="22"/>
      <c r="K61" s="20">
        <f t="shared" si="1"/>
        <v>0</v>
      </c>
      <c r="L61" s="21">
        <f t="shared" si="2"/>
        <v>0</v>
      </c>
      <c r="M61" s="20"/>
    </row>
    <row r="62" spans="1:13" ht="12.75">
      <c r="A62" s="17"/>
      <c r="B62" s="18"/>
      <c r="C62" s="19"/>
      <c r="D62" s="19" t="s">
        <v>19</v>
      </c>
      <c r="E62" s="20">
        <v>12</v>
      </c>
      <c r="F62" s="20"/>
      <c r="G62" s="20">
        <f>SUM(C55*E62)</f>
        <v>2148</v>
      </c>
      <c r="H62" s="21">
        <f t="shared" si="8"/>
        <v>0.21</v>
      </c>
      <c r="I62" s="20">
        <f>SUM(H62*10000)</f>
        <v>2100</v>
      </c>
      <c r="J62" s="22"/>
      <c r="K62" s="20">
        <f t="shared" si="1"/>
        <v>0</v>
      </c>
      <c r="L62" s="21">
        <f t="shared" si="2"/>
        <v>0</v>
      </c>
      <c r="M62" s="20"/>
    </row>
    <row r="63" spans="1:13" ht="12.75">
      <c r="A63" s="17"/>
      <c r="B63" s="18"/>
      <c r="C63" s="19"/>
      <c r="D63" s="19"/>
      <c r="E63" s="23"/>
      <c r="F63" s="20"/>
      <c r="G63" s="20"/>
      <c r="H63" s="21"/>
      <c r="I63" s="20"/>
      <c r="J63" s="22"/>
      <c r="K63" s="20">
        <f t="shared" si="1"/>
        <v>0</v>
      </c>
      <c r="L63" s="21">
        <f t="shared" si="2"/>
        <v>0</v>
      </c>
      <c r="M63" s="20"/>
    </row>
    <row r="64" spans="1:13" ht="12.75" hidden="1">
      <c r="A64" s="17"/>
      <c r="B64" s="18"/>
      <c r="C64" s="19"/>
      <c r="D64" s="19"/>
      <c r="E64" s="23"/>
      <c r="F64" s="20"/>
      <c r="G64" s="20"/>
      <c r="H64" s="21"/>
      <c r="I64" s="20"/>
      <c r="J64" s="22"/>
      <c r="K64" s="20">
        <f t="shared" si="1"/>
        <v>0</v>
      </c>
      <c r="L64" s="21">
        <f t="shared" si="2"/>
        <v>0</v>
      </c>
      <c r="M64" s="20"/>
    </row>
    <row r="65" spans="1:13" ht="12.75">
      <c r="A65" s="1"/>
      <c r="B65" s="1"/>
      <c r="C65" s="2" t="s">
        <v>0</v>
      </c>
      <c r="D65" s="2"/>
      <c r="E65" s="1"/>
      <c r="F65" s="3"/>
      <c r="G65" s="3"/>
      <c r="H65" s="1"/>
      <c r="I65" s="24" t="s">
        <v>26</v>
      </c>
      <c r="J65" s="10" t="s">
        <v>1</v>
      </c>
      <c r="K65" s="20" t="e">
        <f t="shared" si="1"/>
        <v>#VALUE!</v>
      </c>
      <c r="L65" s="1"/>
      <c r="M65" s="1"/>
    </row>
    <row r="66" spans="1:13" ht="12.75">
      <c r="A66" s="6" t="s">
        <v>2</v>
      </c>
      <c r="B66" s="6"/>
      <c r="C66" s="7" t="s">
        <v>3</v>
      </c>
      <c r="D66" s="7" t="s">
        <v>4</v>
      </c>
      <c r="E66" s="8" t="s">
        <v>5</v>
      </c>
      <c r="F66" s="9" t="s">
        <v>6</v>
      </c>
      <c r="G66" s="9" t="s">
        <v>7</v>
      </c>
      <c r="H66" s="6" t="s">
        <v>8</v>
      </c>
      <c r="I66" s="9" t="s">
        <v>27</v>
      </c>
      <c r="J66" s="25" t="s">
        <v>28</v>
      </c>
      <c r="K66" s="20" t="e">
        <f t="shared" si="1"/>
        <v>#VALUE!</v>
      </c>
      <c r="L66" s="21" t="e">
        <f t="shared" si="2"/>
        <v>#VALUE!</v>
      </c>
      <c r="M66" s="1" t="s">
        <v>29</v>
      </c>
    </row>
    <row r="67" spans="1:13" ht="12.75">
      <c r="A67" s="17" t="s">
        <v>30</v>
      </c>
      <c r="B67" s="18"/>
      <c r="C67" s="19">
        <v>400</v>
      </c>
      <c r="D67" s="19" t="s">
        <v>15</v>
      </c>
      <c r="E67" s="20">
        <v>15</v>
      </c>
      <c r="F67" s="20" t="s">
        <v>8</v>
      </c>
      <c r="G67" s="20">
        <f>SUM(C67*E67)</f>
        <v>6000</v>
      </c>
      <c r="H67" s="21">
        <f aca="true" t="shared" si="9" ref="H67:H74">ROUND((G67)/10000,2)</f>
        <v>0.6</v>
      </c>
      <c r="I67" s="20">
        <f>SUM(H67*10000)</f>
        <v>6000</v>
      </c>
      <c r="J67" s="22">
        <v>2600</v>
      </c>
      <c r="K67" s="20">
        <f t="shared" si="1"/>
        <v>1329.358891110168</v>
      </c>
      <c r="L67" s="21">
        <f t="shared" si="2"/>
        <v>0.13</v>
      </c>
      <c r="M67" s="20">
        <f>SUM(I67:J74)</f>
        <v>40700</v>
      </c>
    </row>
    <row r="68" spans="1:13" ht="12.75">
      <c r="A68" s="17"/>
      <c r="B68" s="18"/>
      <c r="C68" s="19"/>
      <c r="D68" s="19" t="s">
        <v>16</v>
      </c>
      <c r="E68" s="20"/>
      <c r="F68" s="20"/>
      <c r="G68" s="20"/>
      <c r="H68" s="21"/>
      <c r="I68" s="20">
        <v>6500</v>
      </c>
      <c r="J68" s="22"/>
      <c r="K68" s="20"/>
      <c r="L68" s="21"/>
      <c r="M68" s="20"/>
    </row>
    <row r="69" spans="1:13" ht="12.75">
      <c r="A69" s="17"/>
      <c r="B69" s="18"/>
      <c r="C69" s="19"/>
      <c r="D69" s="19" t="s">
        <v>17</v>
      </c>
      <c r="E69" s="20">
        <v>500</v>
      </c>
      <c r="F69" s="20"/>
      <c r="G69" s="20">
        <v>500</v>
      </c>
      <c r="H69" s="21">
        <f t="shared" si="9"/>
        <v>0.05</v>
      </c>
      <c r="I69" s="20">
        <f>SUM(H69*10000)</f>
        <v>500</v>
      </c>
      <c r="J69" s="22"/>
      <c r="K69" s="20">
        <f t="shared" si="1"/>
        <v>0</v>
      </c>
      <c r="L69" s="21">
        <f t="shared" si="2"/>
        <v>0</v>
      </c>
      <c r="M69" s="20"/>
    </row>
    <row r="70" spans="1:13" ht="12.75">
      <c r="A70" s="17"/>
      <c r="B70" s="18"/>
      <c r="C70" s="19"/>
      <c r="D70" s="19"/>
      <c r="E70" s="20"/>
      <c r="F70" s="20"/>
      <c r="G70" s="20"/>
      <c r="H70" s="21">
        <f t="shared" si="9"/>
        <v>0</v>
      </c>
      <c r="I70" s="20"/>
      <c r="J70" s="22"/>
      <c r="K70" s="20">
        <f aca="true" t="shared" si="10" ref="K70:K133">J70/1.95583</f>
        <v>0</v>
      </c>
      <c r="L70" s="21">
        <f aca="true" t="shared" si="11" ref="L70:L133">ROUND((K70)/10000,2)</f>
        <v>0</v>
      </c>
      <c r="M70" s="20"/>
    </row>
    <row r="71" spans="1:13" ht="12.75">
      <c r="A71" s="17"/>
      <c r="B71" s="18"/>
      <c r="C71" s="19"/>
      <c r="D71" s="19" t="s">
        <v>18</v>
      </c>
      <c r="E71" s="20">
        <v>50</v>
      </c>
      <c r="F71" s="20"/>
      <c r="G71" s="20">
        <f>SUM(C67*E71)</f>
        <v>20000</v>
      </c>
      <c r="H71" s="21">
        <f t="shared" si="9"/>
        <v>2</v>
      </c>
      <c r="I71" s="20">
        <f>SUM(H71+H72+H73)*10000</f>
        <v>20299.999999999996</v>
      </c>
      <c r="J71" s="22"/>
      <c r="K71" s="20">
        <f t="shared" si="10"/>
        <v>0</v>
      </c>
      <c r="L71" s="21">
        <f t="shared" si="11"/>
        <v>0</v>
      </c>
      <c r="M71" s="20"/>
    </row>
    <row r="72" spans="1:13" ht="12" customHeight="1">
      <c r="A72" s="17"/>
      <c r="B72" s="18"/>
      <c r="C72" s="19"/>
      <c r="D72" s="19"/>
      <c r="E72" s="20"/>
      <c r="F72" s="20">
        <v>250</v>
      </c>
      <c r="G72" s="20">
        <f>SUM(C67*E72,F72)</f>
        <v>250</v>
      </c>
      <c r="H72" s="21">
        <f t="shared" si="9"/>
        <v>0.03</v>
      </c>
      <c r="I72" s="20"/>
      <c r="J72" s="22"/>
      <c r="K72" s="20">
        <f t="shared" si="10"/>
        <v>0</v>
      </c>
      <c r="L72" s="21">
        <f t="shared" si="11"/>
        <v>0</v>
      </c>
      <c r="M72" s="20"/>
    </row>
    <row r="73" spans="1:13" ht="12.75" hidden="1">
      <c r="A73" s="17"/>
      <c r="B73" s="18"/>
      <c r="C73" s="19"/>
      <c r="D73" s="19"/>
      <c r="E73" s="20"/>
      <c r="F73" s="20"/>
      <c r="G73" s="20"/>
      <c r="H73" s="21">
        <f t="shared" si="9"/>
        <v>0</v>
      </c>
      <c r="I73" s="20"/>
      <c r="J73" s="22"/>
      <c r="K73" s="20">
        <f t="shared" si="10"/>
        <v>0</v>
      </c>
      <c r="L73" s="21">
        <f t="shared" si="11"/>
        <v>0</v>
      </c>
      <c r="M73" s="20"/>
    </row>
    <row r="74" spans="1:13" ht="12" customHeight="1">
      <c r="A74" s="17"/>
      <c r="B74" s="18"/>
      <c r="C74" s="19"/>
      <c r="D74" s="19" t="s">
        <v>19</v>
      </c>
      <c r="E74" s="20">
        <v>12</v>
      </c>
      <c r="F74" s="20"/>
      <c r="G74" s="20">
        <f>SUM(C67*E74)</f>
        <v>4800</v>
      </c>
      <c r="H74" s="21">
        <f t="shared" si="9"/>
        <v>0.48</v>
      </c>
      <c r="I74" s="20">
        <f>SUM(H74*10000)</f>
        <v>4800</v>
      </c>
      <c r="J74" s="22"/>
      <c r="K74" s="20">
        <f t="shared" si="10"/>
        <v>0</v>
      </c>
      <c r="L74" s="21">
        <f t="shared" si="11"/>
        <v>0</v>
      </c>
      <c r="M74" s="20"/>
    </row>
    <row r="75" spans="1:13" ht="12.75" hidden="1">
      <c r="A75" s="17"/>
      <c r="B75" s="18"/>
      <c r="C75" s="19"/>
      <c r="D75" s="19"/>
      <c r="E75" s="18"/>
      <c r="F75" s="20"/>
      <c r="G75" s="20"/>
      <c r="H75" s="18"/>
      <c r="I75" s="20"/>
      <c r="J75" s="22"/>
      <c r="K75" s="20">
        <f t="shared" si="10"/>
        <v>0</v>
      </c>
      <c r="L75" s="21">
        <f t="shared" si="11"/>
        <v>0</v>
      </c>
      <c r="M75" s="20"/>
    </row>
    <row r="76" spans="1:13" ht="12.75">
      <c r="A76" s="17" t="s">
        <v>31</v>
      </c>
      <c r="B76" s="18"/>
      <c r="C76" s="19">
        <v>179</v>
      </c>
      <c r="D76" s="19" t="s">
        <v>15</v>
      </c>
      <c r="E76" s="20">
        <v>15</v>
      </c>
      <c r="F76" s="20"/>
      <c r="G76" s="20">
        <f>SUM(C76*E76,F76)</f>
        <v>2685</v>
      </c>
      <c r="H76" s="21">
        <f aca="true" t="shared" si="12" ref="H76:H83">ROUND((G76)/10000,2)</f>
        <v>0.27</v>
      </c>
      <c r="I76" s="20">
        <f>SUM(H76*10000)</f>
        <v>2700</v>
      </c>
      <c r="J76" s="22">
        <v>1500</v>
      </c>
      <c r="K76" s="20">
        <f t="shared" si="10"/>
        <v>766.9378217943278</v>
      </c>
      <c r="L76" s="21">
        <f t="shared" si="11"/>
        <v>0.08</v>
      </c>
      <c r="M76" s="20">
        <f>SUM(I76:J83)</f>
        <v>21300</v>
      </c>
    </row>
    <row r="77" spans="1:13" ht="12.75">
      <c r="A77" s="17"/>
      <c r="B77" s="18"/>
      <c r="C77" s="19"/>
      <c r="D77" s="19" t="s">
        <v>16</v>
      </c>
      <c r="E77" s="20"/>
      <c r="F77" s="20"/>
      <c r="G77" s="20"/>
      <c r="H77" s="21"/>
      <c r="I77" s="20">
        <v>5000</v>
      </c>
      <c r="J77" s="22"/>
      <c r="K77" s="20"/>
      <c r="L77" s="21"/>
      <c r="M77" s="20"/>
    </row>
    <row r="78" spans="1:13" ht="12.75">
      <c r="A78" s="17"/>
      <c r="B78" s="18"/>
      <c r="C78" s="19"/>
      <c r="D78" s="19" t="s">
        <v>17</v>
      </c>
      <c r="E78" s="20">
        <v>500</v>
      </c>
      <c r="F78" s="20"/>
      <c r="G78" s="20">
        <v>500</v>
      </c>
      <c r="H78" s="21">
        <f t="shared" si="12"/>
        <v>0.05</v>
      </c>
      <c r="I78" s="20">
        <f>SUM(H78*10000)</f>
        <v>500</v>
      </c>
      <c r="J78" s="22"/>
      <c r="K78" s="20">
        <f t="shared" si="10"/>
        <v>0</v>
      </c>
      <c r="L78" s="21">
        <f t="shared" si="11"/>
        <v>0</v>
      </c>
      <c r="M78" s="20"/>
    </row>
    <row r="79" spans="1:13" ht="12.75">
      <c r="A79" s="17"/>
      <c r="B79" s="18"/>
      <c r="C79" s="19"/>
      <c r="D79" s="19"/>
      <c r="E79" s="20"/>
      <c r="F79" s="20"/>
      <c r="G79" s="20"/>
      <c r="H79" s="21">
        <f t="shared" si="12"/>
        <v>0</v>
      </c>
      <c r="I79" s="20"/>
      <c r="J79" s="22"/>
      <c r="K79" s="20">
        <f t="shared" si="10"/>
        <v>0</v>
      </c>
      <c r="L79" s="21">
        <f t="shared" si="11"/>
        <v>0</v>
      </c>
      <c r="M79" s="20"/>
    </row>
    <row r="80" spans="1:13" ht="12.75">
      <c r="A80" s="17"/>
      <c r="B80" s="18"/>
      <c r="C80" s="19"/>
      <c r="D80" s="19" t="s">
        <v>18</v>
      </c>
      <c r="E80" s="20">
        <v>50</v>
      </c>
      <c r="F80" s="20"/>
      <c r="G80" s="20">
        <f>SUM(C76*E80)</f>
        <v>8950</v>
      </c>
      <c r="H80" s="21">
        <f t="shared" si="12"/>
        <v>0.9</v>
      </c>
      <c r="I80" s="20">
        <f>SUM(H80+H81+H82)*10000</f>
        <v>9500</v>
      </c>
      <c r="J80" s="22"/>
      <c r="K80" s="20">
        <f t="shared" si="10"/>
        <v>0</v>
      </c>
      <c r="L80" s="21">
        <f t="shared" si="11"/>
        <v>0</v>
      </c>
      <c r="M80" s="20"/>
    </row>
    <row r="81" spans="1:13" ht="12.75">
      <c r="A81" s="17"/>
      <c r="B81" s="18"/>
      <c r="C81" s="19"/>
      <c r="D81" s="19"/>
      <c r="E81" s="20"/>
      <c r="F81" s="20">
        <v>500</v>
      </c>
      <c r="G81" s="20">
        <f>SUM(C76*E81,F81)</f>
        <v>500</v>
      </c>
      <c r="H81" s="21">
        <f t="shared" si="12"/>
        <v>0.05</v>
      </c>
      <c r="I81" s="20"/>
      <c r="J81" s="22"/>
      <c r="K81" s="20">
        <f t="shared" si="10"/>
        <v>0</v>
      </c>
      <c r="L81" s="21">
        <f t="shared" si="11"/>
        <v>0</v>
      </c>
      <c r="M81" s="20"/>
    </row>
    <row r="82" spans="1:13" ht="12.75" hidden="1">
      <c r="A82" s="17"/>
      <c r="B82" s="18"/>
      <c r="C82" s="19"/>
      <c r="D82" s="19"/>
      <c r="E82" s="20"/>
      <c r="F82" s="20"/>
      <c r="G82" s="20"/>
      <c r="H82" s="21">
        <f t="shared" si="12"/>
        <v>0</v>
      </c>
      <c r="I82" s="20"/>
      <c r="J82" s="22"/>
      <c r="K82" s="20">
        <f t="shared" si="10"/>
        <v>0</v>
      </c>
      <c r="L82" s="21">
        <f t="shared" si="11"/>
        <v>0</v>
      </c>
      <c r="M82" s="20"/>
    </row>
    <row r="83" spans="1:13" ht="12.75">
      <c r="A83" s="17"/>
      <c r="B83" s="18"/>
      <c r="C83" s="19"/>
      <c r="D83" s="19" t="s">
        <v>19</v>
      </c>
      <c r="E83" s="20">
        <v>12</v>
      </c>
      <c r="F83" s="20"/>
      <c r="G83" s="20">
        <f>SUM(C76*E83)</f>
        <v>2148</v>
      </c>
      <c r="H83" s="21">
        <f t="shared" si="12"/>
        <v>0.21</v>
      </c>
      <c r="I83" s="20">
        <f>SUM(H83*10000)</f>
        <v>2100</v>
      </c>
      <c r="J83" s="22"/>
      <c r="K83" s="20">
        <f t="shared" si="10"/>
        <v>0</v>
      </c>
      <c r="L83" s="21">
        <f t="shared" si="11"/>
        <v>0</v>
      </c>
      <c r="M83" s="20"/>
    </row>
    <row r="84" spans="1:13" ht="12.75" hidden="1">
      <c r="A84" s="17"/>
      <c r="B84" s="18"/>
      <c r="C84" s="19"/>
      <c r="D84" s="19"/>
      <c r="E84" s="18"/>
      <c r="F84" s="20"/>
      <c r="G84" s="20"/>
      <c r="H84" s="18"/>
      <c r="I84" s="20"/>
      <c r="J84" s="22"/>
      <c r="K84" s="20">
        <f t="shared" si="10"/>
        <v>0</v>
      </c>
      <c r="L84" s="21">
        <f t="shared" si="11"/>
        <v>0</v>
      </c>
      <c r="M84" s="20"/>
    </row>
    <row r="85" spans="1:13" ht="12.75">
      <c r="A85" s="17" t="s">
        <v>32</v>
      </c>
      <c r="B85" s="18"/>
      <c r="C85" s="19">
        <v>212</v>
      </c>
      <c r="D85" s="19" t="s">
        <v>15</v>
      </c>
      <c r="E85" s="20">
        <v>15</v>
      </c>
      <c r="F85" s="20"/>
      <c r="G85" s="20">
        <f>SUM(C85*E85,F85)</f>
        <v>3180</v>
      </c>
      <c r="H85" s="21">
        <f aca="true" t="shared" si="13" ref="H85:H92">ROUND((G85)/10000,2)</f>
        <v>0.32</v>
      </c>
      <c r="I85" s="20">
        <f>SUM(H85*10000)</f>
        <v>3200</v>
      </c>
      <c r="J85" s="22">
        <v>1700</v>
      </c>
      <c r="K85" s="20">
        <f t="shared" si="10"/>
        <v>869.1961980335715</v>
      </c>
      <c r="L85" s="21">
        <f t="shared" si="11"/>
        <v>0.09</v>
      </c>
      <c r="M85" s="20">
        <f>SUM(I85:J92)</f>
        <v>27000</v>
      </c>
    </row>
    <row r="86" spans="1:13" ht="12.75">
      <c r="A86" s="17"/>
      <c r="B86" s="18"/>
      <c r="C86" s="19"/>
      <c r="D86" s="19" t="s">
        <v>16</v>
      </c>
      <c r="E86" s="20"/>
      <c r="F86" s="20"/>
      <c r="G86" s="20"/>
      <c r="H86" s="21"/>
      <c r="I86" s="20">
        <v>6500</v>
      </c>
      <c r="J86" s="22"/>
      <c r="K86" s="20"/>
      <c r="L86" s="21"/>
      <c r="M86" s="20"/>
    </row>
    <row r="87" spans="1:13" ht="12.75">
      <c r="A87" s="17"/>
      <c r="B87" s="18"/>
      <c r="C87" s="19"/>
      <c r="D87" s="19" t="s">
        <v>17</v>
      </c>
      <c r="E87" s="20">
        <v>500</v>
      </c>
      <c r="F87" s="20"/>
      <c r="G87" s="20">
        <v>500</v>
      </c>
      <c r="H87" s="21">
        <f t="shared" si="13"/>
        <v>0.05</v>
      </c>
      <c r="I87" s="20">
        <f>SUM(H87*10000)</f>
        <v>500</v>
      </c>
      <c r="J87" s="22"/>
      <c r="K87" s="20">
        <f t="shared" si="10"/>
        <v>0</v>
      </c>
      <c r="L87" s="21">
        <f t="shared" si="11"/>
        <v>0</v>
      </c>
      <c r="M87" s="20"/>
    </row>
    <row r="88" spans="1:13" ht="12.75">
      <c r="A88" s="17"/>
      <c r="B88" s="18"/>
      <c r="C88" s="19"/>
      <c r="D88" s="19"/>
      <c r="E88" s="20"/>
      <c r="F88" s="20"/>
      <c r="G88" s="20"/>
      <c r="H88" s="21">
        <f t="shared" si="13"/>
        <v>0</v>
      </c>
      <c r="I88" s="20"/>
      <c r="J88" s="22"/>
      <c r="K88" s="20">
        <f t="shared" si="10"/>
        <v>0</v>
      </c>
      <c r="L88" s="21">
        <f t="shared" si="11"/>
        <v>0</v>
      </c>
      <c r="M88" s="20"/>
    </row>
    <row r="89" spans="1:13" ht="12.75">
      <c r="A89" s="17"/>
      <c r="B89" s="18"/>
      <c r="C89" s="19"/>
      <c r="D89" s="19" t="s">
        <v>18</v>
      </c>
      <c r="E89" s="20">
        <v>50</v>
      </c>
      <c r="F89" s="20"/>
      <c r="G89" s="20">
        <f>SUM(C85*E89)</f>
        <v>10600</v>
      </c>
      <c r="H89" s="21">
        <f t="shared" si="13"/>
        <v>1.06</v>
      </c>
      <c r="I89" s="20">
        <f>SUM(H89+H90+H91)*10000</f>
        <v>12600</v>
      </c>
      <c r="J89" s="22"/>
      <c r="K89" s="20">
        <f t="shared" si="10"/>
        <v>0</v>
      </c>
      <c r="L89" s="21">
        <f t="shared" si="11"/>
        <v>0</v>
      </c>
      <c r="M89" s="20"/>
    </row>
    <row r="90" spans="1:13" ht="12.75">
      <c r="A90" s="17"/>
      <c r="B90" s="18"/>
      <c r="C90" s="19"/>
      <c r="D90" s="19"/>
      <c r="E90" s="20"/>
      <c r="F90" s="20">
        <v>2000</v>
      </c>
      <c r="G90" s="20">
        <f>SUM(C85*E90,F90)</f>
        <v>2000</v>
      </c>
      <c r="H90" s="21">
        <f t="shared" si="13"/>
        <v>0.2</v>
      </c>
      <c r="I90" s="20"/>
      <c r="J90" s="22"/>
      <c r="K90" s="20">
        <f t="shared" si="10"/>
        <v>0</v>
      </c>
      <c r="L90" s="21">
        <f t="shared" si="11"/>
        <v>0</v>
      </c>
      <c r="M90" s="20"/>
    </row>
    <row r="91" spans="1:13" ht="12.75" hidden="1">
      <c r="A91" s="17"/>
      <c r="B91" s="18"/>
      <c r="C91" s="19"/>
      <c r="D91" s="19"/>
      <c r="E91" s="20"/>
      <c r="F91" s="20"/>
      <c r="G91" s="20"/>
      <c r="H91" s="21">
        <f t="shared" si="13"/>
        <v>0</v>
      </c>
      <c r="I91" s="20"/>
      <c r="J91" s="22"/>
      <c r="K91" s="20">
        <f t="shared" si="10"/>
        <v>0</v>
      </c>
      <c r="L91" s="21">
        <f t="shared" si="11"/>
        <v>0</v>
      </c>
      <c r="M91" s="20"/>
    </row>
    <row r="92" spans="1:13" ht="12" customHeight="1">
      <c r="A92" s="17"/>
      <c r="B92" s="18"/>
      <c r="C92" s="19"/>
      <c r="D92" s="19" t="s">
        <v>19</v>
      </c>
      <c r="E92" s="20">
        <v>12</v>
      </c>
      <c r="F92" s="20"/>
      <c r="G92" s="20">
        <f>SUM(C85*E92)</f>
        <v>2544</v>
      </c>
      <c r="H92" s="21">
        <f t="shared" si="13"/>
        <v>0.25</v>
      </c>
      <c r="I92" s="20">
        <f>SUM(H92*10000)</f>
        <v>2500</v>
      </c>
      <c r="J92" s="22"/>
      <c r="K92" s="20">
        <f t="shared" si="10"/>
        <v>0</v>
      </c>
      <c r="L92" s="21">
        <f t="shared" si="11"/>
        <v>0</v>
      </c>
      <c r="M92" s="20"/>
    </row>
    <row r="93" spans="1:13" ht="12.75" hidden="1">
      <c r="A93" s="17"/>
      <c r="B93" s="18"/>
      <c r="C93" s="19"/>
      <c r="D93" s="19"/>
      <c r="E93" s="18"/>
      <c r="F93" s="20"/>
      <c r="G93" s="20"/>
      <c r="H93" s="18"/>
      <c r="I93" s="20"/>
      <c r="J93" s="22"/>
      <c r="K93" s="20">
        <f t="shared" si="10"/>
        <v>0</v>
      </c>
      <c r="L93" s="21">
        <f t="shared" si="11"/>
        <v>0</v>
      </c>
      <c r="M93" s="20"/>
    </row>
    <row r="94" spans="1:13" ht="12.75">
      <c r="A94" s="17" t="s">
        <v>33</v>
      </c>
      <c r="B94" s="18"/>
      <c r="C94" s="19">
        <v>173</v>
      </c>
      <c r="D94" s="19" t="s">
        <v>15</v>
      </c>
      <c r="E94" s="20">
        <v>15</v>
      </c>
      <c r="F94" s="20"/>
      <c r="G94" s="20">
        <f>SUM(C94*E94,F94)</f>
        <v>2595</v>
      </c>
      <c r="H94" s="21">
        <f aca="true" t="shared" si="14" ref="H94:H101">ROUND((G94)/10000,2)</f>
        <v>0.26</v>
      </c>
      <c r="I94" s="20">
        <f>SUM(H94*10000)</f>
        <v>2600</v>
      </c>
      <c r="J94" s="22">
        <v>1500</v>
      </c>
      <c r="K94" s="20">
        <f t="shared" si="10"/>
        <v>766.9378217943278</v>
      </c>
      <c r="L94" s="21">
        <f t="shared" si="11"/>
        <v>0.08</v>
      </c>
      <c r="M94" s="20">
        <f>SUM(I94:J101)</f>
        <v>21700</v>
      </c>
    </row>
    <row r="95" spans="1:13" ht="12.75">
      <c r="A95" s="17"/>
      <c r="B95" s="18"/>
      <c r="C95" s="19"/>
      <c r="D95" s="19" t="s">
        <v>16</v>
      </c>
      <c r="E95" s="20"/>
      <c r="F95" s="20"/>
      <c r="G95" s="20"/>
      <c r="H95" s="21"/>
      <c r="I95" s="20">
        <v>5000</v>
      </c>
      <c r="J95" s="22"/>
      <c r="K95" s="20"/>
      <c r="L95" s="21"/>
      <c r="M95" s="20"/>
    </row>
    <row r="96" spans="1:13" ht="12.75">
      <c r="A96" s="17"/>
      <c r="B96" s="18"/>
      <c r="C96" s="19"/>
      <c r="D96" s="19" t="s">
        <v>17</v>
      </c>
      <c r="E96" s="20">
        <v>500</v>
      </c>
      <c r="F96" s="20"/>
      <c r="G96" s="20">
        <v>500</v>
      </c>
      <c r="H96" s="21">
        <f t="shared" si="14"/>
        <v>0.05</v>
      </c>
      <c r="I96" s="20">
        <f>SUM(H96*10000)</f>
        <v>500</v>
      </c>
      <c r="J96" s="22"/>
      <c r="K96" s="20">
        <f t="shared" si="10"/>
        <v>0</v>
      </c>
      <c r="L96" s="21">
        <f t="shared" si="11"/>
        <v>0</v>
      </c>
      <c r="M96" s="20"/>
    </row>
    <row r="97" spans="1:13" ht="12.75">
      <c r="A97" s="17"/>
      <c r="B97" s="18"/>
      <c r="C97" s="19"/>
      <c r="D97" s="19"/>
      <c r="E97" s="20"/>
      <c r="F97" s="20"/>
      <c r="G97" s="20"/>
      <c r="H97" s="21">
        <f t="shared" si="14"/>
        <v>0</v>
      </c>
      <c r="I97" s="20"/>
      <c r="J97" s="22"/>
      <c r="K97" s="20">
        <f t="shared" si="10"/>
        <v>0</v>
      </c>
      <c r="L97" s="21">
        <f t="shared" si="11"/>
        <v>0</v>
      </c>
      <c r="M97" s="20"/>
    </row>
    <row r="98" spans="1:13" ht="12.75">
      <c r="A98" s="17"/>
      <c r="B98" s="18"/>
      <c r="C98" s="19"/>
      <c r="D98" s="19" t="s">
        <v>18</v>
      </c>
      <c r="E98" s="20">
        <v>50</v>
      </c>
      <c r="F98" s="20"/>
      <c r="G98" s="20">
        <f>SUM(C94*E98)</f>
        <v>8650</v>
      </c>
      <c r="H98" s="21">
        <f t="shared" si="14"/>
        <v>0.87</v>
      </c>
      <c r="I98" s="20">
        <f>SUM(H98+H99+H100)*10000</f>
        <v>10000</v>
      </c>
      <c r="J98" s="22"/>
      <c r="K98" s="20">
        <f t="shared" si="10"/>
        <v>0</v>
      </c>
      <c r="L98" s="21">
        <f t="shared" si="11"/>
        <v>0</v>
      </c>
      <c r="M98" s="20"/>
    </row>
    <row r="99" spans="1:13" ht="12.75">
      <c r="A99" s="17"/>
      <c r="B99" s="18"/>
      <c r="C99" s="19"/>
      <c r="D99" s="19"/>
      <c r="E99" s="20"/>
      <c r="F99" s="20">
        <v>1250</v>
      </c>
      <c r="G99" s="20">
        <f>SUM(C94*E99,F99)</f>
        <v>1250</v>
      </c>
      <c r="H99" s="21">
        <f t="shared" si="14"/>
        <v>0.13</v>
      </c>
      <c r="I99" s="20"/>
      <c r="J99" s="22"/>
      <c r="K99" s="20">
        <f t="shared" si="10"/>
        <v>0</v>
      </c>
      <c r="L99" s="21">
        <f t="shared" si="11"/>
        <v>0</v>
      </c>
      <c r="M99" s="20"/>
    </row>
    <row r="100" spans="1:13" ht="12.75">
      <c r="A100" s="17"/>
      <c r="B100" s="18"/>
      <c r="C100" s="19"/>
      <c r="D100" s="19"/>
      <c r="E100" s="20"/>
      <c r="F100" s="20"/>
      <c r="G100" s="20"/>
      <c r="H100" s="21">
        <f t="shared" si="14"/>
        <v>0</v>
      </c>
      <c r="I100" s="20"/>
      <c r="J100" s="22"/>
      <c r="K100" s="20">
        <f t="shared" si="10"/>
        <v>0</v>
      </c>
      <c r="L100" s="21">
        <f t="shared" si="11"/>
        <v>0</v>
      </c>
      <c r="M100" s="20"/>
    </row>
    <row r="101" spans="1:13" ht="12.75">
      <c r="A101" s="17"/>
      <c r="B101" s="18"/>
      <c r="C101" s="19"/>
      <c r="D101" s="19" t="s">
        <v>19</v>
      </c>
      <c r="E101" s="20">
        <v>12</v>
      </c>
      <c r="F101" s="20"/>
      <c r="G101" s="20">
        <f>SUM(C94*E101)</f>
        <v>2076</v>
      </c>
      <c r="H101" s="21">
        <f t="shared" si="14"/>
        <v>0.21</v>
      </c>
      <c r="I101" s="20">
        <f>SUM(H101*10000)</f>
        <v>2100</v>
      </c>
      <c r="J101" s="22"/>
      <c r="K101" s="20">
        <f t="shared" si="10"/>
        <v>0</v>
      </c>
      <c r="L101" s="21">
        <f t="shared" si="11"/>
        <v>0</v>
      </c>
      <c r="M101" s="20"/>
    </row>
    <row r="102" spans="1:13" ht="12.75">
      <c r="A102" s="26" t="s">
        <v>34</v>
      </c>
      <c r="B102" s="27"/>
      <c r="C102" s="28">
        <f>SUM(C4:C94)</f>
        <v>2425</v>
      </c>
      <c r="D102" s="29"/>
      <c r="E102" s="30"/>
      <c r="F102" s="30"/>
      <c r="G102" s="30"/>
      <c r="H102" s="31"/>
      <c r="I102" s="30"/>
      <c r="J102" s="32"/>
      <c r="K102" s="30"/>
      <c r="L102" s="31"/>
      <c r="M102" s="30"/>
    </row>
    <row r="103" spans="1:13" ht="0.75" customHeight="1" hidden="1">
      <c r="A103" s="17"/>
      <c r="B103" s="18"/>
      <c r="C103" s="19"/>
      <c r="D103" s="19"/>
      <c r="E103" s="20"/>
      <c r="F103" s="20"/>
      <c r="G103" s="20"/>
      <c r="H103" s="21"/>
      <c r="I103" s="20"/>
      <c r="J103" s="22"/>
      <c r="K103" s="20"/>
      <c r="L103" s="21"/>
      <c r="M103" s="20"/>
    </row>
    <row r="104" spans="1:13" ht="12.75">
      <c r="A104" s="12" t="s">
        <v>35</v>
      </c>
      <c r="B104" s="13"/>
      <c r="C104" s="14"/>
      <c r="D104" s="14"/>
      <c r="E104" s="13"/>
      <c r="F104" s="15"/>
      <c r="G104" s="15"/>
      <c r="H104" s="13"/>
      <c r="I104" s="15"/>
      <c r="J104" s="16"/>
      <c r="K104" s="20">
        <f t="shared" si="10"/>
        <v>0</v>
      </c>
      <c r="L104" s="13"/>
      <c r="M104" s="13"/>
    </row>
    <row r="105" spans="1:13" ht="12.75">
      <c r="A105" s="17" t="s">
        <v>36</v>
      </c>
      <c r="B105" s="18" t="s">
        <v>37</v>
      </c>
      <c r="C105" s="19">
        <v>185</v>
      </c>
      <c r="D105" s="19" t="s">
        <v>15</v>
      </c>
      <c r="E105" s="20">
        <v>15</v>
      </c>
      <c r="F105" s="20"/>
      <c r="G105" s="20">
        <f>SUM(C105*E105,F105)</f>
        <v>2775</v>
      </c>
      <c r="H105" s="21">
        <f aca="true" t="shared" si="15" ref="H105:H112">ROUND((G105)/10000,2)</f>
        <v>0.28</v>
      </c>
      <c r="I105" s="20">
        <f>SUM(H105*10000)</f>
        <v>2800.0000000000005</v>
      </c>
      <c r="J105" s="22">
        <v>1900</v>
      </c>
      <c r="K105" s="20">
        <f t="shared" si="10"/>
        <v>971.4545742728152</v>
      </c>
      <c r="L105" s="21">
        <f t="shared" si="11"/>
        <v>0.1</v>
      </c>
      <c r="M105" s="20">
        <f>SUM(I105:J112)</f>
        <v>23700</v>
      </c>
    </row>
    <row r="106" spans="1:13" ht="12.75">
      <c r="A106" s="17"/>
      <c r="B106" s="18"/>
      <c r="C106" s="19"/>
      <c r="D106" s="19" t="s">
        <v>16</v>
      </c>
      <c r="E106" s="20"/>
      <c r="F106" s="20"/>
      <c r="G106" s="20"/>
      <c r="H106" s="21"/>
      <c r="I106" s="20">
        <v>6500</v>
      </c>
      <c r="J106" s="22"/>
      <c r="K106" s="20"/>
      <c r="L106" s="21"/>
      <c r="M106" s="20"/>
    </row>
    <row r="107" spans="1:13" ht="12.75">
      <c r="A107" s="17"/>
      <c r="B107" s="18"/>
      <c r="C107" s="19"/>
      <c r="D107" s="19" t="s">
        <v>17</v>
      </c>
      <c r="E107" s="20">
        <v>500</v>
      </c>
      <c r="F107" s="20"/>
      <c r="G107" s="20">
        <v>500</v>
      </c>
      <c r="H107" s="21">
        <f t="shared" si="15"/>
        <v>0.05</v>
      </c>
      <c r="I107" s="20">
        <f>SUM(H107*10000)</f>
        <v>500</v>
      </c>
      <c r="J107" s="22"/>
      <c r="K107" s="20">
        <f t="shared" si="10"/>
        <v>0</v>
      </c>
      <c r="L107" s="21">
        <f t="shared" si="11"/>
        <v>0</v>
      </c>
      <c r="M107" s="20"/>
    </row>
    <row r="108" spans="1:13" ht="12.75">
      <c r="A108" s="17"/>
      <c r="B108" s="18"/>
      <c r="C108" s="19"/>
      <c r="D108" s="19"/>
      <c r="E108" s="20"/>
      <c r="F108" s="20"/>
      <c r="G108" s="20"/>
      <c r="H108" s="21">
        <f t="shared" si="15"/>
        <v>0</v>
      </c>
      <c r="I108" s="20"/>
      <c r="J108" s="22"/>
      <c r="K108" s="20">
        <f t="shared" si="10"/>
        <v>0</v>
      </c>
      <c r="L108" s="21">
        <f t="shared" si="11"/>
        <v>0</v>
      </c>
      <c r="M108" s="20"/>
    </row>
    <row r="109" spans="1:13" ht="12.75">
      <c r="A109" s="17"/>
      <c r="B109" s="18"/>
      <c r="C109" s="19"/>
      <c r="D109" s="19" t="s">
        <v>18</v>
      </c>
      <c r="E109" s="20">
        <v>50</v>
      </c>
      <c r="F109" s="20"/>
      <c r="G109" s="20">
        <f>SUM(C105*E109)</f>
        <v>9250</v>
      </c>
      <c r="H109" s="21">
        <f t="shared" si="15"/>
        <v>0.93</v>
      </c>
      <c r="I109" s="20">
        <f>SUM(H109+H110+H111)*10000</f>
        <v>9800.000000000002</v>
      </c>
      <c r="J109" s="22"/>
      <c r="K109" s="20">
        <f t="shared" si="10"/>
        <v>0</v>
      </c>
      <c r="L109" s="21">
        <f t="shared" si="11"/>
        <v>0</v>
      </c>
      <c r="M109" s="20"/>
    </row>
    <row r="110" spans="1:13" ht="12.75">
      <c r="A110" s="17"/>
      <c r="B110" s="18"/>
      <c r="C110" s="19"/>
      <c r="D110" s="19"/>
      <c r="E110" s="20"/>
      <c r="F110" s="20">
        <v>500</v>
      </c>
      <c r="G110" s="20">
        <f>SUM(C105*E110,F110)</f>
        <v>500</v>
      </c>
      <c r="H110" s="21">
        <f t="shared" si="15"/>
        <v>0.05</v>
      </c>
      <c r="I110" s="20"/>
      <c r="J110" s="22"/>
      <c r="K110" s="20">
        <f t="shared" si="10"/>
        <v>0</v>
      </c>
      <c r="L110" s="21">
        <f t="shared" si="11"/>
        <v>0</v>
      </c>
      <c r="M110" s="20"/>
    </row>
    <row r="111" spans="1:13" ht="12.75">
      <c r="A111" s="17"/>
      <c r="B111" s="18"/>
      <c r="C111" s="19"/>
      <c r="D111" s="19"/>
      <c r="E111" s="20"/>
      <c r="F111" s="20"/>
      <c r="G111" s="20"/>
      <c r="H111" s="21">
        <f t="shared" si="15"/>
        <v>0</v>
      </c>
      <c r="I111" s="20"/>
      <c r="J111" s="22"/>
      <c r="K111" s="20">
        <f t="shared" si="10"/>
        <v>0</v>
      </c>
      <c r="L111" s="21">
        <f t="shared" si="11"/>
        <v>0</v>
      </c>
      <c r="M111" s="20"/>
    </row>
    <row r="112" spans="1:13" ht="12.75">
      <c r="A112" s="17"/>
      <c r="B112" s="18"/>
      <c r="C112" s="19"/>
      <c r="D112" s="19" t="s">
        <v>19</v>
      </c>
      <c r="E112" s="20">
        <v>12</v>
      </c>
      <c r="F112" s="20"/>
      <c r="G112" s="20">
        <f>SUM(C105*E112)</f>
        <v>2220</v>
      </c>
      <c r="H112" s="21">
        <f t="shared" si="15"/>
        <v>0.22</v>
      </c>
      <c r="I112" s="20">
        <f>SUM(H112*10000)</f>
        <v>2200</v>
      </c>
      <c r="J112" s="22"/>
      <c r="K112" s="20">
        <f t="shared" si="10"/>
        <v>0</v>
      </c>
      <c r="L112" s="21">
        <f t="shared" si="11"/>
        <v>0</v>
      </c>
      <c r="M112" s="20"/>
    </row>
    <row r="113" spans="1:13" ht="12.75" hidden="1">
      <c r="A113" s="17"/>
      <c r="B113" s="18"/>
      <c r="C113" s="19"/>
      <c r="D113" s="19"/>
      <c r="E113" s="18"/>
      <c r="F113" s="20"/>
      <c r="G113" s="20"/>
      <c r="H113" s="18"/>
      <c r="I113" s="20"/>
      <c r="J113" s="22"/>
      <c r="K113" s="20">
        <f t="shared" si="10"/>
        <v>0</v>
      </c>
      <c r="L113" s="21">
        <f t="shared" si="11"/>
        <v>0</v>
      </c>
      <c r="M113" s="20"/>
    </row>
    <row r="114" spans="1:13" ht="12.75">
      <c r="A114" s="17" t="s">
        <v>38</v>
      </c>
      <c r="B114" s="18" t="s">
        <v>39</v>
      </c>
      <c r="C114" s="19">
        <v>94</v>
      </c>
      <c r="D114" s="19" t="s">
        <v>15</v>
      </c>
      <c r="E114" s="20">
        <v>20</v>
      </c>
      <c r="F114" s="20"/>
      <c r="G114" s="20">
        <f>SUM(C114*E114,F114)</f>
        <v>1880</v>
      </c>
      <c r="H114" s="21">
        <f aca="true" t="shared" si="16" ref="H114:H119">ROUND((G114)/10000,2)</f>
        <v>0.19</v>
      </c>
      <c r="I114" s="20">
        <f>SUM(H114*10000)</f>
        <v>1900</v>
      </c>
      <c r="J114" s="22">
        <v>1600</v>
      </c>
      <c r="K114" s="20">
        <f t="shared" si="10"/>
        <v>818.0670099139496</v>
      </c>
      <c r="L114" s="21">
        <f t="shared" si="11"/>
        <v>0.08</v>
      </c>
      <c r="M114" s="20">
        <f>SUM(I114:J119)</f>
        <v>12700</v>
      </c>
    </row>
    <row r="115" spans="1:13" ht="12.75">
      <c r="A115" s="17"/>
      <c r="B115" s="18"/>
      <c r="C115" s="19"/>
      <c r="D115" s="19"/>
      <c r="E115" s="20"/>
      <c r="F115" s="20"/>
      <c r="G115" s="20"/>
      <c r="H115" s="21">
        <f t="shared" si="16"/>
        <v>0</v>
      </c>
      <c r="I115" s="20"/>
      <c r="J115" s="22"/>
      <c r="K115" s="20">
        <f t="shared" si="10"/>
        <v>0</v>
      </c>
      <c r="L115" s="21">
        <f t="shared" si="11"/>
        <v>0</v>
      </c>
      <c r="M115" s="20"/>
    </row>
    <row r="116" spans="1:13" ht="12.75">
      <c r="A116" s="17"/>
      <c r="B116" s="18"/>
      <c r="C116" s="19"/>
      <c r="D116" s="19" t="s">
        <v>18</v>
      </c>
      <c r="E116" s="20">
        <v>75</v>
      </c>
      <c r="F116" s="20"/>
      <c r="G116" s="20">
        <f>SUM(C114*E116)</f>
        <v>7050</v>
      </c>
      <c r="H116" s="21">
        <f t="shared" si="16"/>
        <v>0.71</v>
      </c>
      <c r="I116" s="20">
        <f>SUM(H116+H117+H118)*10000</f>
        <v>8099.999999999999</v>
      </c>
      <c r="J116" s="22"/>
      <c r="K116" s="20">
        <f t="shared" si="10"/>
        <v>0</v>
      </c>
      <c r="L116" s="21">
        <f t="shared" si="11"/>
        <v>0</v>
      </c>
      <c r="M116" s="20"/>
    </row>
    <row r="117" spans="1:13" ht="12.75">
      <c r="A117" s="17"/>
      <c r="B117" s="18"/>
      <c r="C117" s="19"/>
      <c r="D117" s="19"/>
      <c r="E117" s="20"/>
      <c r="F117" s="20">
        <v>1000</v>
      </c>
      <c r="G117" s="20">
        <f>SUM(C113*E117,F117)</f>
        <v>1000</v>
      </c>
      <c r="H117" s="21">
        <f t="shared" si="16"/>
        <v>0.1</v>
      </c>
      <c r="I117" s="20"/>
      <c r="J117" s="22"/>
      <c r="K117" s="20">
        <f t="shared" si="10"/>
        <v>0</v>
      </c>
      <c r="L117" s="21">
        <f t="shared" si="11"/>
        <v>0</v>
      </c>
      <c r="M117" s="20"/>
    </row>
    <row r="118" spans="1:13" ht="12.75">
      <c r="A118" s="17"/>
      <c r="B118" s="18"/>
      <c r="C118" s="19"/>
      <c r="D118" s="19"/>
      <c r="E118" s="20"/>
      <c r="F118" s="20"/>
      <c r="G118" s="20"/>
      <c r="H118" s="21">
        <f t="shared" si="16"/>
        <v>0</v>
      </c>
      <c r="I118" s="20"/>
      <c r="J118" s="22"/>
      <c r="K118" s="20">
        <f t="shared" si="10"/>
        <v>0</v>
      </c>
      <c r="L118" s="21">
        <f t="shared" si="11"/>
        <v>0</v>
      </c>
      <c r="M118" s="20"/>
    </row>
    <row r="119" spans="1:13" ht="12.75">
      <c r="A119" s="17"/>
      <c r="B119" s="18"/>
      <c r="C119" s="19"/>
      <c r="D119" s="19" t="s">
        <v>19</v>
      </c>
      <c r="E119" s="20">
        <v>12</v>
      </c>
      <c r="F119" s="20"/>
      <c r="G119" s="20">
        <f>SUM(C114*E119)</f>
        <v>1128</v>
      </c>
      <c r="H119" s="21">
        <f t="shared" si="16"/>
        <v>0.11</v>
      </c>
      <c r="I119" s="20">
        <f>SUM(H119*10000)</f>
        <v>1100</v>
      </c>
      <c r="J119" s="22"/>
      <c r="K119" s="20">
        <f t="shared" si="10"/>
        <v>0</v>
      </c>
      <c r="L119" s="21">
        <f t="shared" si="11"/>
        <v>0</v>
      </c>
      <c r="M119" s="20"/>
    </row>
    <row r="120" spans="1:13" ht="12.75">
      <c r="A120" s="26" t="s">
        <v>40</v>
      </c>
      <c r="B120" s="26"/>
      <c r="C120" s="28">
        <f>SUM(C105:C114)</f>
        <v>279</v>
      </c>
      <c r="D120" s="28"/>
      <c r="E120" s="33"/>
      <c r="F120" s="34"/>
      <c r="G120" s="34"/>
      <c r="H120" s="35"/>
      <c r="I120" s="34"/>
      <c r="J120" s="36"/>
      <c r="K120" s="34">
        <f>J120/1.95583</f>
        <v>0</v>
      </c>
      <c r="L120" s="35">
        <f t="shared" si="11"/>
        <v>0</v>
      </c>
      <c r="M120" s="34">
        <f>SUM(M105+M114)</f>
        <v>36400</v>
      </c>
    </row>
    <row r="121" spans="1:13" ht="12.75">
      <c r="A121" s="12" t="s">
        <v>41</v>
      </c>
      <c r="B121" s="13"/>
      <c r="C121" s="14"/>
      <c r="D121" s="14"/>
      <c r="E121" s="13"/>
      <c r="F121" s="15"/>
      <c r="G121" s="15"/>
      <c r="H121" s="13"/>
      <c r="I121" s="15"/>
      <c r="J121" s="16"/>
      <c r="K121" s="20">
        <f t="shared" si="10"/>
        <v>0</v>
      </c>
      <c r="L121" s="13"/>
      <c r="M121" s="13"/>
    </row>
    <row r="122" spans="1:13" ht="12.75">
      <c r="A122" s="17" t="s">
        <v>42</v>
      </c>
      <c r="B122" s="18" t="s">
        <v>8</v>
      </c>
      <c r="C122" s="19">
        <v>214</v>
      </c>
      <c r="D122" s="19" t="s">
        <v>15</v>
      </c>
      <c r="E122" s="20">
        <v>20</v>
      </c>
      <c r="F122" s="20"/>
      <c r="G122" s="20">
        <f>SUM(C122*E122,F122)</f>
        <v>4280</v>
      </c>
      <c r="H122" s="21">
        <f aca="true" t="shared" si="17" ref="H122:H128">ROUND((G122)/10000,2)</f>
        <v>0.43</v>
      </c>
      <c r="I122" s="20">
        <f>SUM(H122*10000)</f>
        <v>4300</v>
      </c>
      <c r="J122" s="22">
        <v>3200</v>
      </c>
      <c r="K122" s="20">
        <f t="shared" si="10"/>
        <v>1636.1340198278992</v>
      </c>
      <c r="L122" s="21">
        <f t="shared" si="11"/>
        <v>0.16</v>
      </c>
      <c r="M122" s="20">
        <f>SUM(I122:J128)</f>
        <v>34200</v>
      </c>
    </row>
    <row r="123" spans="1:13" ht="12.75">
      <c r="A123" s="17"/>
      <c r="B123" s="18"/>
      <c r="C123" s="19"/>
      <c r="D123" s="19" t="s">
        <v>16</v>
      </c>
      <c r="E123" s="20"/>
      <c r="F123" s="20"/>
      <c r="G123" s="20"/>
      <c r="H123" s="21"/>
      <c r="I123" s="20">
        <v>6500</v>
      </c>
      <c r="J123" s="22"/>
      <c r="K123" s="20"/>
      <c r="L123" s="21"/>
      <c r="M123" s="20"/>
    </row>
    <row r="124" spans="1:13" ht="12.75">
      <c r="A124" s="17"/>
      <c r="B124" s="18"/>
      <c r="C124" s="19"/>
      <c r="D124" s="19" t="s">
        <v>17</v>
      </c>
      <c r="E124" s="20">
        <v>500</v>
      </c>
      <c r="F124" s="20"/>
      <c r="G124" s="20">
        <v>500</v>
      </c>
      <c r="H124" s="21">
        <f t="shared" si="17"/>
        <v>0.05</v>
      </c>
      <c r="I124" s="20">
        <f>SUM(H124*10000)</f>
        <v>500</v>
      </c>
      <c r="J124" s="22"/>
      <c r="K124" s="20">
        <f t="shared" si="10"/>
        <v>0</v>
      </c>
      <c r="L124" s="21">
        <f t="shared" si="11"/>
        <v>0</v>
      </c>
      <c r="M124" s="20"/>
    </row>
    <row r="125" spans="1:13" ht="12.75">
      <c r="A125" s="17"/>
      <c r="B125" s="18"/>
      <c r="C125" s="19"/>
      <c r="D125" s="19"/>
      <c r="E125" s="37"/>
      <c r="F125" s="20"/>
      <c r="G125" s="20"/>
      <c r="H125" s="21">
        <f t="shared" si="17"/>
        <v>0</v>
      </c>
      <c r="I125" s="20"/>
      <c r="J125" s="22"/>
      <c r="K125" s="20">
        <f t="shared" si="10"/>
        <v>0</v>
      </c>
      <c r="L125" s="21">
        <f t="shared" si="11"/>
        <v>0</v>
      </c>
      <c r="M125" s="20"/>
    </row>
    <row r="126" spans="1:13" ht="12.75">
      <c r="A126" s="17"/>
      <c r="B126" s="18"/>
      <c r="C126" s="19"/>
      <c r="D126" s="19" t="s">
        <v>18</v>
      </c>
      <c r="E126" s="20">
        <v>75</v>
      </c>
      <c r="F126" s="20"/>
      <c r="G126" s="20">
        <f>SUM(C122*E126)</f>
        <v>16050</v>
      </c>
      <c r="H126" s="21">
        <f t="shared" si="17"/>
        <v>1.61</v>
      </c>
      <c r="I126" s="20">
        <f>SUM(H126+H127)*10000</f>
        <v>17100.000000000004</v>
      </c>
      <c r="J126" s="22"/>
      <c r="K126" s="20">
        <f t="shared" si="10"/>
        <v>0</v>
      </c>
      <c r="L126" s="21">
        <f t="shared" si="11"/>
        <v>0</v>
      </c>
      <c r="M126" s="20"/>
    </row>
    <row r="127" spans="1:13" ht="12.75">
      <c r="A127" s="17"/>
      <c r="B127" s="18"/>
      <c r="C127" s="19"/>
      <c r="D127" s="19"/>
      <c r="E127" s="37"/>
      <c r="F127" s="20">
        <v>1000</v>
      </c>
      <c r="G127" s="20">
        <f>SUM(C122*E127,F127)</f>
        <v>1000</v>
      </c>
      <c r="H127" s="21">
        <f t="shared" si="17"/>
        <v>0.1</v>
      </c>
      <c r="I127" s="20"/>
      <c r="J127" s="22"/>
      <c r="K127" s="20">
        <f t="shared" si="10"/>
        <v>0</v>
      </c>
      <c r="L127" s="21">
        <f t="shared" si="11"/>
        <v>0</v>
      </c>
      <c r="M127" s="20"/>
    </row>
    <row r="128" spans="1:13" ht="12.75">
      <c r="A128" s="17"/>
      <c r="B128" s="18"/>
      <c r="C128" s="19"/>
      <c r="D128" s="19" t="s">
        <v>19</v>
      </c>
      <c r="E128" s="20">
        <v>12</v>
      </c>
      <c r="F128" s="20"/>
      <c r="G128" s="20">
        <f>SUM(C122*E128)</f>
        <v>2568</v>
      </c>
      <c r="H128" s="21">
        <f t="shared" si="17"/>
        <v>0.26</v>
      </c>
      <c r="I128" s="20">
        <f>SUM(H128*10000)</f>
        <v>2600</v>
      </c>
      <c r="J128" s="22"/>
      <c r="K128" s="20">
        <f t="shared" si="10"/>
        <v>0</v>
      </c>
      <c r="L128" s="21">
        <f t="shared" si="11"/>
        <v>0</v>
      </c>
      <c r="M128" s="20"/>
    </row>
    <row r="129" spans="1:13" ht="12.75">
      <c r="A129" s="1"/>
      <c r="B129" s="1"/>
      <c r="C129" s="2" t="s">
        <v>0</v>
      </c>
      <c r="D129" s="2"/>
      <c r="E129" s="1"/>
      <c r="F129" s="3"/>
      <c r="G129" s="3"/>
      <c r="H129" s="1"/>
      <c r="I129" s="24" t="s">
        <v>26</v>
      </c>
      <c r="J129" s="38" t="s">
        <v>43</v>
      </c>
      <c r="K129" s="20" t="e">
        <f t="shared" si="10"/>
        <v>#VALUE!</v>
      </c>
      <c r="L129" s="1"/>
      <c r="M129" s="1"/>
    </row>
    <row r="130" spans="1:13" ht="12.75">
      <c r="A130" s="6" t="s">
        <v>2</v>
      </c>
      <c r="B130" s="6"/>
      <c r="C130" s="7" t="s">
        <v>3</v>
      </c>
      <c r="D130" s="7" t="s">
        <v>4</v>
      </c>
      <c r="E130" s="8" t="s">
        <v>5</v>
      </c>
      <c r="F130" s="9" t="s">
        <v>6</v>
      </c>
      <c r="G130" s="9" t="s">
        <v>7</v>
      </c>
      <c r="H130" s="6" t="s">
        <v>8</v>
      </c>
      <c r="I130" s="9" t="s">
        <v>27</v>
      </c>
      <c r="J130" s="10" t="s">
        <v>28</v>
      </c>
      <c r="K130" s="20" t="e">
        <f t="shared" si="10"/>
        <v>#VALUE!</v>
      </c>
      <c r="L130" s="21" t="e">
        <f t="shared" si="11"/>
        <v>#VALUE!</v>
      </c>
      <c r="M130" s="11" t="s">
        <v>44</v>
      </c>
    </row>
    <row r="131" spans="1:13" ht="12.75">
      <c r="A131" s="17" t="s">
        <v>45</v>
      </c>
      <c r="B131" s="18" t="s">
        <v>8</v>
      </c>
      <c r="C131" s="19">
        <v>168</v>
      </c>
      <c r="D131" s="19" t="s">
        <v>15</v>
      </c>
      <c r="E131" s="20">
        <v>20</v>
      </c>
      <c r="F131" s="20" t="s">
        <v>8</v>
      </c>
      <c r="G131" s="20">
        <f>SUM(C131*E131)</f>
        <v>3360</v>
      </c>
      <c r="H131" s="21">
        <f aca="true" t="shared" si="18" ref="H131:H138">ROUND((G131)/10000,2)</f>
        <v>0.34</v>
      </c>
      <c r="I131" s="20">
        <f>SUM(H131*10000)</f>
        <v>3400.0000000000005</v>
      </c>
      <c r="J131" s="22">
        <v>2900</v>
      </c>
      <c r="K131" s="20">
        <f t="shared" si="10"/>
        <v>1482.7464554690337</v>
      </c>
      <c r="L131" s="21">
        <f t="shared" si="11"/>
        <v>0.15</v>
      </c>
      <c r="M131" s="20">
        <f>SUM(I131:J138)</f>
        <v>27700</v>
      </c>
    </row>
    <row r="132" spans="1:13" ht="12.75">
      <c r="A132" s="17"/>
      <c r="B132" s="18"/>
      <c r="C132" s="19"/>
      <c r="D132" s="19" t="s">
        <v>16</v>
      </c>
      <c r="E132" s="20"/>
      <c r="F132" s="20"/>
      <c r="G132" s="20"/>
      <c r="H132" s="21"/>
      <c r="I132" s="20">
        <v>5000</v>
      </c>
      <c r="J132" s="22"/>
      <c r="K132" s="20"/>
      <c r="L132" s="21"/>
      <c r="M132" s="20"/>
    </row>
    <row r="133" spans="1:13" ht="12.75">
      <c r="A133" s="17"/>
      <c r="B133" s="18"/>
      <c r="C133" s="19"/>
      <c r="D133" s="19" t="s">
        <v>17</v>
      </c>
      <c r="E133" s="20">
        <v>500</v>
      </c>
      <c r="F133" s="20"/>
      <c r="G133" s="20">
        <v>500</v>
      </c>
      <c r="H133" s="21">
        <f t="shared" si="18"/>
        <v>0.05</v>
      </c>
      <c r="I133" s="20">
        <f>SUM(H133*10000)</f>
        <v>500</v>
      </c>
      <c r="J133" s="22"/>
      <c r="K133" s="20">
        <f t="shared" si="10"/>
        <v>0</v>
      </c>
      <c r="L133" s="21">
        <f t="shared" si="11"/>
        <v>0</v>
      </c>
      <c r="M133" s="20"/>
    </row>
    <row r="134" spans="1:13" ht="12.75">
      <c r="A134" s="17"/>
      <c r="B134" s="18"/>
      <c r="C134" s="19"/>
      <c r="D134" s="19"/>
      <c r="E134" s="37"/>
      <c r="F134" s="20"/>
      <c r="G134" s="20"/>
      <c r="H134" s="21">
        <f t="shared" si="18"/>
        <v>0</v>
      </c>
      <c r="I134" s="20"/>
      <c r="J134" s="22"/>
      <c r="K134" s="20">
        <f aca="true" t="shared" si="19" ref="K134:K197">J134/1.95583</f>
        <v>0</v>
      </c>
      <c r="L134" s="21">
        <f aca="true" t="shared" si="20" ref="L134:L197">ROUND((K134)/10000,2)</f>
        <v>0</v>
      </c>
      <c r="M134" s="20"/>
    </row>
    <row r="135" spans="1:13" ht="12.75">
      <c r="A135" s="17"/>
      <c r="B135" s="18"/>
      <c r="C135" s="19"/>
      <c r="D135" s="19" t="s">
        <v>18</v>
      </c>
      <c r="E135" s="20">
        <v>75</v>
      </c>
      <c r="F135" s="20"/>
      <c r="G135" s="20">
        <f>SUM(C131*E135)</f>
        <v>12600</v>
      </c>
      <c r="H135" s="21">
        <f t="shared" si="18"/>
        <v>1.26</v>
      </c>
      <c r="I135" s="20">
        <f>SUM(H135+H136+H137)*10000</f>
        <v>13900.000000000002</v>
      </c>
      <c r="J135" s="22"/>
      <c r="K135" s="20">
        <f t="shared" si="19"/>
        <v>0</v>
      </c>
      <c r="L135" s="21">
        <f t="shared" si="20"/>
        <v>0</v>
      </c>
      <c r="M135" s="20"/>
    </row>
    <row r="136" spans="1:13" ht="12.75">
      <c r="A136" s="17"/>
      <c r="B136" s="18"/>
      <c r="C136" s="19"/>
      <c r="D136" s="19"/>
      <c r="E136" s="37"/>
      <c r="F136" s="20">
        <v>1250</v>
      </c>
      <c r="G136" s="20">
        <f>SUM(C131*E136,F136)</f>
        <v>1250</v>
      </c>
      <c r="H136" s="21">
        <f t="shared" si="18"/>
        <v>0.13</v>
      </c>
      <c r="I136" s="20"/>
      <c r="J136" s="22"/>
      <c r="K136" s="20">
        <f t="shared" si="19"/>
        <v>0</v>
      </c>
      <c r="L136" s="21">
        <f t="shared" si="20"/>
        <v>0</v>
      </c>
      <c r="M136" s="20"/>
    </row>
    <row r="137" spans="1:13" ht="12.75">
      <c r="A137" s="17"/>
      <c r="B137" s="18"/>
      <c r="C137" s="19"/>
      <c r="D137" s="19"/>
      <c r="E137" s="37"/>
      <c r="F137" s="20"/>
      <c r="G137" s="20"/>
      <c r="H137" s="21">
        <f t="shared" si="18"/>
        <v>0</v>
      </c>
      <c r="I137" s="20"/>
      <c r="J137" s="22"/>
      <c r="K137" s="20">
        <f t="shared" si="19"/>
        <v>0</v>
      </c>
      <c r="L137" s="21">
        <f t="shared" si="20"/>
        <v>0</v>
      </c>
      <c r="M137" s="20"/>
    </row>
    <row r="138" spans="1:13" ht="12.75">
      <c r="A138" s="17"/>
      <c r="B138" s="18"/>
      <c r="C138" s="19"/>
      <c r="D138" s="19" t="s">
        <v>19</v>
      </c>
      <c r="E138" s="20">
        <v>12</v>
      </c>
      <c r="F138" s="20"/>
      <c r="G138" s="20">
        <f>SUM(C131*E138)</f>
        <v>2016</v>
      </c>
      <c r="H138" s="21">
        <f t="shared" si="18"/>
        <v>0.2</v>
      </c>
      <c r="I138" s="20">
        <f>SUM(H138*10000)</f>
        <v>2000</v>
      </c>
      <c r="J138" s="22"/>
      <c r="K138" s="20">
        <f t="shared" si="19"/>
        <v>0</v>
      </c>
      <c r="L138" s="21">
        <f t="shared" si="20"/>
        <v>0</v>
      </c>
      <c r="M138" s="20"/>
    </row>
    <row r="139" spans="1:13" ht="0.75" customHeight="1">
      <c r="A139" s="17"/>
      <c r="B139" s="18"/>
      <c r="C139" s="19"/>
      <c r="D139" s="19"/>
      <c r="E139" s="23"/>
      <c r="F139" s="20"/>
      <c r="G139" s="20"/>
      <c r="H139" s="21"/>
      <c r="I139" s="20"/>
      <c r="J139" s="22"/>
      <c r="K139" s="20">
        <f t="shared" si="19"/>
        <v>0</v>
      </c>
      <c r="L139" s="21">
        <f t="shared" si="20"/>
        <v>0</v>
      </c>
      <c r="M139" s="20"/>
    </row>
    <row r="140" spans="1:13" ht="12" customHeight="1">
      <c r="A140" s="39" t="s">
        <v>46</v>
      </c>
      <c r="B140" s="39" t="s">
        <v>8</v>
      </c>
      <c r="C140" s="40">
        <f>SUM(C122:C131)</f>
        <v>382</v>
      </c>
      <c r="D140" s="39" t="s">
        <v>8</v>
      </c>
      <c r="E140" s="39" t="s">
        <v>8</v>
      </c>
      <c r="F140" s="41" t="s">
        <v>8</v>
      </c>
      <c r="G140" s="41" t="s">
        <v>8</v>
      </c>
      <c r="H140" s="39" t="s">
        <v>8</v>
      </c>
      <c r="I140" s="41" t="s">
        <v>8</v>
      </c>
      <c r="J140" s="42"/>
      <c r="K140" s="41">
        <f t="shared" si="19"/>
        <v>0</v>
      </c>
      <c r="L140" s="43">
        <f t="shared" si="20"/>
        <v>0</v>
      </c>
      <c r="M140" s="41"/>
    </row>
    <row r="141" spans="1:13" ht="12.75" hidden="1">
      <c r="A141" s="44"/>
      <c r="B141" s="45"/>
      <c r="C141" s="46"/>
      <c r="D141" s="46"/>
      <c r="E141" s="47"/>
      <c r="F141" s="48"/>
      <c r="G141" s="48"/>
      <c r="H141" s="49"/>
      <c r="I141" s="48"/>
      <c r="J141" s="50"/>
      <c r="K141" s="20">
        <f t="shared" si="19"/>
        <v>0</v>
      </c>
      <c r="L141" s="21">
        <f t="shared" si="20"/>
        <v>0</v>
      </c>
      <c r="M141" s="20"/>
    </row>
    <row r="142" spans="1:13" ht="12.75">
      <c r="A142" s="12" t="s">
        <v>47</v>
      </c>
      <c r="B142" s="13"/>
      <c r="C142" s="14"/>
      <c r="D142" s="14"/>
      <c r="E142" s="13"/>
      <c r="F142" s="15"/>
      <c r="G142" s="15"/>
      <c r="H142" s="13"/>
      <c r="I142" s="15"/>
      <c r="J142" s="16"/>
      <c r="K142" s="20">
        <f t="shared" si="19"/>
        <v>0</v>
      </c>
      <c r="L142" s="13"/>
      <c r="M142" s="13"/>
    </row>
    <row r="143" spans="1:13" ht="12.75">
      <c r="A143" s="17" t="s">
        <v>48</v>
      </c>
      <c r="B143" s="18" t="s">
        <v>8</v>
      </c>
      <c r="C143" s="19">
        <v>343</v>
      </c>
      <c r="D143" s="19" t="s">
        <v>15</v>
      </c>
      <c r="E143" s="20">
        <v>20</v>
      </c>
      <c r="F143" s="20" t="s">
        <v>8</v>
      </c>
      <c r="G143" s="20">
        <f>SUM(C143*E143)</f>
        <v>6860</v>
      </c>
      <c r="H143" s="21">
        <f aca="true" t="shared" si="21" ref="H143:H150">ROUND((G143)/10000,2)</f>
        <v>0.69</v>
      </c>
      <c r="I143" s="20">
        <f>SUM(H143*10000)</f>
        <v>6899.999999999999</v>
      </c>
      <c r="J143" s="22">
        <v>4300</v>
      </c>
      <c r="K143" s="20">
        <f t="shared" si="19"/>
        <v>2198.5550891437397</v>
      </c>
      <c r="L143" s="21">
        <f t="shared" si="20"/>
        <v>0.22</v>
      </c>
      <c r="M143" s="20">
        <f>SUM(I143:J150)</f>
        <v>48300</v>
      </c>
    </row>
    <row r="144" spans="1:13" ht="12.75">
      <c r="A144" s="17"/>
      <c r="B144" s="18"/>
      <c r="C144" s="19"/>
      <c r="D144" s="19" t="s">
        <v>16</v>
      </c>
      <c r="E144" s="20"/>
      <c r="F144" s="20"/>
      <c r="G144" s="20"/>
      <c r="H144" s="21"/>
      <c r="I144" s="20">
        <v>6500</v>
      </c>
      <c r="J144" s="22"/>
      <c r="K144" s="20"/>
      <c r="L144" s="21"/>
      <c r="M144" s="20"/>
    </row>
    <row r="145" spans="1:13" ht="12.75">
      <c r="A145" s="17"/>
      <c r="B145" s="18"/>
      <c r="C145" s="19"/>
      <c r="D145" s="19" t="s">
        <v>17</v>
      </c>
      <c r="E145" s="20">
        <v>500</v>
      </c>
      <c r="F145" s="20"/>
      <c r="G145" s="20">
        <v>500</v>
      </c>
      <c r="H145" s="21">
        <f t="shared" si="21"/>
        <v>0.05</v>
      </c>
      <c r="I145" s="20">
        <f>SUM(H145*10000)</f>
        <v>500</v>
      </c>
      <c r="J145" s="22"/>
      <c r="K145" s="20">
        <f t="shared" si="19"/>
        <v>0</v>
      </c>
      <c r="L145" s="21">
        <f t="shared" si="20"/>
        <v>0</v>
      </c>
      <c r="M145" s="20"/>
    </row>
    <row r="146" spans="1:13" ht="12.75" hidden="1">
      <c r="A146" s="17"/>
      <c r="B146" s="18"/>
      <c r="C146" s="19"/>
      <c r="D146" s="19"/>
      <c r="E146" s="37"/>
      <c r="F146" s="20"/>
      <c r="G146" s="20"/>
      <c r="H146" s="21">
        <f t="shared" si="21"/>
        <v>0</v>
      </c>
      <c r="I146" s="20"/>
      <c r="J146" s="22"/>
      <c r="K146" s="20">
        <f t="shared" si="19"/>
        <v>0</v>
      </c>
      <c r="L146" s="21">
        <f t="shared" si="20"/>
        <v>0</v>
      </c>
      <c r="M146" s="20"/>
    </row>
    <row r="147" spans="1:13" ht="12.75">
      <c r="A147" s="17"/>
      <c r="B147" s="18"/>
      <c r="C147" s="19"/>
      <c r="D147" s="19" t="s">
        <v>18</v>
      </c>
      <c r="E147" s="20">
        <v>75</v>
      </c>
      <c r="F147" s="20"/>
      <c r="G147" s="20">
        <f>SUM(C143*E147)</f>
        <v>25725</v>
      </c>
      <c r="H147" s="21">
        <f t="shared" si="21"/>
        <v>2.57</v>
      </c>
      <c r="I147" s="20">
        <f>SUM(H147+H148+H149)*10000</f>
        <v>25999.999999999996</v>
      </c>
      <c r="J147" s="22"/>
      <c r="K147" s="20">
        <f t="shared" si="19"/>
        <v>0</v>
      </c>
      <c r="L147" s="21">
        <f t="shared" si="20"/>
        <v>0</v>
      </c>
      <c r="M147" s="20"/>
    </row>
    <row r="148" spans="1:13" ht="12.75">
      <c r="A148" s="17"/>
      <c r="B148" s="18"/>
      <c r="C148" s="19"/>
      <c r="D148" s="19"/>
      <c r="E148" s="37"/>
      <c r="F148" s="20">
        <v>250</v>
      </c>
      <c r="G148" s="20">
        <f>SUM(C143*E148,F148)</f>
        <v>250</v>
      </c>
      <c r="H148" s="21">
        <f t="shared" si="21"/>
        <v>0.03</v>
      </c>
      <c r="I148" s="20"/>
      <c r="J148" s="22"/>
      <c r="K148" s="20">
        <f t="shared" si="19"/>
        <v>0</v>
      </c>
      <c r="L148" s="21">
        <f t="shared" si="20"/>
        <v>0</v>
      </c>
      <c r="M148" s="20"/>
    </row>
    <row r="149" spans="1:13" ht="12.75" hidden="1">
      <c r="A149" s="17"/>
      <c r="B149" s="18"/>
      <c r="C149" s="19"/>
      <c r="D149" s="19"/>
      <c r="E149" s="37"/>
      <c r="F149" s="20"/>
      <c r="G149" s="20"/>
      <c r="H149" s="21">
        <f t="shared" si="21"/>
        <v>0</v>
      </c>
      <c r="I149" s="20"/>
      <c r="J149" s="22"/>
      <c r="K149" s="20">
        <f t="shared" si="19"/>
        <v>0</v>
      </c>
      <c r="L149" s="21">
        <f t="shared" si="20"/>
        <v>0</v>
      </c>
      <c r="M149" s="20"/>
    </row>
    <row r="150" spans="1:13" ht="12.75">
      <c r="A150" s="17"/>
      <c r="B150" s="18"/>
      <c r="C150" s="19"/>
      <c r="D150" s="19" t="s">
        <v>19</v>
      </c>
      <c r="E150" s="20">
        <v>12</v>
      </c>
      <c r="F150" s="20"/>
      <c r="G150" s="20">
        <f>SUM(C143*E150)</f>
        <v>4116</v>
      </c>
      <c r="H150" s="21">
        <f t="shared" si="21"/>
        <v>0.41</v>
      </c>
      <c r="I150" s="20">
        <f>SUM(H150*10000)</f>
        <v>4100</v>
      </c>
      <c r="J150" s="22"/>
      <c r="K150" s="20">
        <f t="shared" si="19"/>
        <v>0</v>
      </c>
      <c r="L150" s="21">
        <f t="shared" si="20"/>
        <v>0</v>
      </c>
      <c r="M150" s="20"/>
    </row>
    <row r="151" spans="1:13" ht="12.75" hidden="1">
      <c r="A151" s="51"/>
      <c r="B151" s="51"/>
      <c r="C151" s="52"/>
      <c r="D151" s="52"/>
      <c r="E151" s="53"/>
      <c r="F151" s="54"/>
      <c r="G151" s="54"/>
      <c r="H151" s="51"/>
      <c r="I151" s="54"/>
      <c r="J151" s="55"/>
      <c r="K151" s="20">
        <f t="shared" si="19"/>
        <v>0</v>
      </c>
      <c r="L151" s="21">
        <f t="shared" si="20"/>
        <v>0</v>
      </c>
      <c r="M151" s="20"/>
    </row>
    <row r="152" spans="1:13" ht="12.75">
      <c r="A152" s="17" t="s">
        <v>49</v>
      </c>
      <c r="B152" s="18" t="s">
        <v>8</v>
      </c>
      <c r="C152" s="19">
        <v>372</v>
      </c>
      <c r="D152" s="19" t="s">
        <v>15</v>
      </c>
      <c r="E152" s="20">
        <v>20</v>
      </c>
      <c r="F152" s="20"/>
      <c r="G152" s="20">
        <f>SUM(C152*E152,F152)</f>
        <v>7440</v>
      </c>
      <c r="H152" s="21">
        <f aca="true" t="shared" si="22" ref="H152:H159">ROUND((G152)/10000,2)</f>
        <v>0.74</v>
      </c>
      <c r="I152" s="20">
        <f>SUM(H152*10000)</f>
        <v>7400</v>
      </c>
      <c r="J152" s="22">
        <v>4500</v>
      </c>
      <c r="K152" s="20">
        <f t="shared" si="19"/>
        <v>2300.8134653829834</v>
      </c>
      <c r="L152" s="21">
        <f t="shared" si="20"/>
        <v>0.23</v>
      </c>
      <c r="M152" s="20">
        <f>SUM(I152:J159)</f>
        <v>51800</v>
      </c>
    </row>
    <row r="153" spans="1:13" ht="12.75">
      <c r="A153" s="17"/>
      <c r="B153" s="18"/>
      <c r="C153" s="19"/>
      <c r="D153" s="19" t="s">
        <v>16</v>
      </c>
      <c r="E153" s="20"/>
      <c r="F153" s="20"/>
      <c r="G153" s="20"/>
      <c r="H153" s="21"/>
      <c r="I153" s="20">
        <v>6500</v>
      </c>
      <c r="J153" s="22"/>
      <c r="K153" s="20"/>
      <c r="L153" s="21"/>
      <c r="M153" s="20"/>
    </row>
    <row r="154" spans="1:13" ht="12.75">
      <c r="A154" s="17"/>
      <c r="B154" s="18"/>
      <c r="C154" s="19"/>
      <c r="D154" s="19" t="s">
        <v>17</v>
      </c>
      <c r="E154" s="20">
        <v>500</v>
      </c>
      <c r="F154" s="20"/>
      <c r="G154" s="20">
        <v>500</v>
      </c>
      <c r="H154" s="21">
        <f t="shared" si="22"/>
        <v>0.05</v>
      </c>
      <c r="I154" s="20">
        <f>SUM(H154*10000)</f>
        <v>500</v>
      </c>
      <c r="J154" s="22"/>
      <c r="K154" s="20">
        <f t="shared" si="19"/>
        <v>0</v>
      </c>
      <c r="L154" s="21">
        <f t="shared" si="20"/>
        <v>0</v>
      </c>
      <c r="M154" s="20"/>
    </row>
    <row r="155" spans="1:13" ht="12.75">
      <c r="A155" s="17"/>
      <c r="B155" s="18"/>
      <c r="C155" s="19"/>
      <c r="D155" s="19"/>
      <c r="E155" s="37"/>
      <c r="F155" s="20"/>
      <c r="G155" s="20"/>
      <c r="H155" s="21">
        <f t="shared" si="22"/>
        <v>0</v>
      </c>
      <c r="I155" s="20"/>
      <c r="J155" s="22"/>
      <c r="K155" s="20">
        <f t="shared" si="19"/>
        <v>0</v>
      </c>
      <c r="L155" s="21">
        <f t="shared" si="20"/>
        <v>0</v>
      </c>
      <c r="M155" s="20"/>
    </row>
    <row r="156" spans="1:13" ht="12.75">
      <c r="A156" s="17"/>
      <c r="B156" s="18"/>
      <c r="C156" s="19"/>
      <c r="D156" s="19" t="s">
        <v>18</v>
      </c>
      <c r="E156" s="20">
        <v>75</v>
      </c>
      <c r="F156" s="20"/>
      <c r="G156" s="20">
        <f>SUM(C152*E156)</f>
        <v>27900</v>
      </c>
      <c r="H156" s="21">
        <f t="shared" si="22"/>
        <v>2.79</v>
      </c>
      <c r="I156" s="20">
        <f>SUM(H156+H157+H158)*10000</f>
        <v>28400</v>
      </c>
      <c r="J156" s="22"/>
      <c r="K156" s="20">
        <f t="shared" si="19"/>
        <v>0</v>
      </c>
      <c r="L156" s="21">
        <f t="shared" si="20"/>
        <v>0</v>
      </c>
      <c r="M156" s="20"/>
    </row>
    <row r="157" spans="1:13" ht="12.75">
      <c r="A157" s="17"/>
      <c r="B157" s="18"/>
      <c r="C157" s="19"/>
      <c r="D157" s="19"/>
      <c r="E157" s="37"/>
      <c r="F157" s="20">
        <v>500</v>
      </c>
      <c r="G157" s="20">
        <f>SUM(C152*E157,F157)</f>
        <v>500</v>
      </c>
      <c r="H157" s="21">
        <f t="shared" si="22"/>
        <v>0.05</v>
      </c>
      <c r="I157" s="20"/>
      <c r="J157" s="22"/>
      <c r="K157" s="20">
        <f t="shared" si="19"/>
        <v>0</v>
      </c>
      <c r="L157" s="21">
        <f t="shared" si="20"/>
        <v>0</v>
      </c>
      <c r="M157" s="20"/>
    </row>
    <row r="158" spans="1:13" ht="12.75">
      <c r="A158" s="17"/>
      <c r="B158" s="18"/>
      <c r="C158" s="19"/>
      <c r="D158" s="19"/>
      <c r="E158" s="37"/>
      <c r="F158" s="20"/>
      <c r="G158" s="20"/>
      <c r="H158" s="21">
        <f t="shared" si="22"/>
        <v>0</v>
      </c>
      <c r="I158" s="20"/>
      <c r="J158" s="22"/>
      <c r="K158" s="20">
        <f t="shared" si="19"/>
        <v>0</v>
      </c>
      <c r="L158" s="21">
        <f t="shared" si="20"/>
        <v>0</v>
      </c>
      <c r="M158" s="20"/>
    </row>
    <row r="159" spans="1:13" ht="12.75">
      <c r="A159" s="17"/>
      <c r="B159" s="18"/>
      <c r="C159" s="19"/>
      <c r="D159" s="19" t="s">
        <v>19</v>
      </c>
      <c r="E159" s="20">
        <v>12</v>
      </c>
      <c r="F159" s="20"/>
      <c r="G159" s="20">
        <f>SUM(C152*E159)</f>
        <v>4464</v>
      </c>
      <c r="H159" s="21">
        <f t="shared" si="22"/>
        <v>0.45</v>
      </c>
      <c r="I159" s="20">
        <f>SUM(H159*10000)</f>
        <v>4500</v>
      </c>
      <c r="J159" s="22"/>
      <c r="K159" s="20">
        <f t="shared" si="19"/>
        <v>0</v>
      </c>
      <c r="L159" s="21">
        <f t="shared" si="20"/>
        <v>0</v>
      </c>
      <c r="M159" s="20"/>
    </row>
    <row r="160" spans="1:13" ht="12.75" hidden="1">
      <c r="A160" s="17"/>
      <c r="B160" s="18"/>
      <c r="C160" s="19"/>
      <c r="D160" s="19"/>
      <c r="E160" s="18"/>
      <c r="F160" s="20"/>
      <c r="G160" s="20"/>
      <c r="H160" s="18"/>
      <c r="I160" s="20"/>
      <c r="J160" s="22"/>
      <c r="K160" s="20">
        <f t="shared" si="19"/>
        <v>0</v>
      </c>
      <c r="L160" s="21">
        <f t="shared" si="20"/>
        <v>0</v>
      </c>
      <c r="M160" s="20"/>
    </row>
    <row r="161" spans="1:13" ht="12.75">
      <c r="A161" s="17" t="s">
        <v>50</v>
      </c>
      <c r="B161" s="18" t="s">
        <v>8</v>
      </c>
      <c r="C161" s="19">
        <v>429</v>
      </c>
      <c r="D161" s="19" t="s">
        <v>15</v>
      </c>
      <c r="E161" s="20">
        <v>20</v>
      </c>
      <c r="F161" s="20"/>
      <c r="G161" s="20">
        <f>SUM(C161*E161,F161)</f>
        <v>8580</v>
      </c>
      <c r="H161" s="21">
        <f aca="true" t="shared" si="23" ref="H161:H168">ROUND((G161)/10000,2)</f>
        <v>0.86</v>
      </c>
      <c r="I161" s="20">
        <f>SUM(H161*10000)</f>
        <v>8600</v>
      </c>
      <c r="J161" s="22">
        <v>4700</v>
      </c>
      <c r="K161" s="20">
        <f t="shared" si="19"/>
        <v>2403.071841622227</v>
      </c>
      <c r="L161" s="21">
        <f t="shared" si="20"/>
        <v>0.24</v>
      </c>
      <c r="M161" s="20">
        <f>SUM(I161:J168)</f>
        <v>59600</v>
      </c>
    </row>
    <row r="162" spans="1:13" ht="12.75">
      <c r="A162" s="17"/>
      <c r="B162" s="18"/>
      <c r="C162" s="19"/>
      <c r="D162" s="19" t="s">
        <v>16</v>
      </c>
      <c r="E162" s="20"/>
      <c r="F162" s="20"/>
      <c r="G162" s="20"/>
      <c r="H162" s="21"/>
      <c r="I162" s="20">
        <v>8000</v>
      </c>
      <c r="J162" s="22"/>
      <c r="K162" s="20"/>
      <c r="L162" s="21"/>
      <c r="M162" s="20"/>
    </row>
    <row r="163" spans="1:13" ht="12.75">
      <c r="A163" s="17"/>
      <c r="B163" s="18"/>
      <c r="C163" s="19"/>
      <c r="D163" s="19" t="s">
        <v>17</v>
      </c>
      <c r="E163" s="20">
        <v>500</v>
      </c>
      <c r="F163" s="20"/>
      <c r="G163" s="20">
        <v>500</v>
      </c>
      <c r="H163" s="21">
        <f t="shared" si="23"/>
        <v>0.05</v>
      </c>
      <c r="I163" s="20">
        <f>SUM(H163*10000)</f>
        <v>500</v>
      </c>
      <c r="J163" s="22"/>
      <c r="K163" s="20">
        <f t="shared" si="19"/>
        <v>0</v>
      </c>
      <c r="L163" s="21">
        <f t="shared" si="20"/>
        <v>0</v>
      </c>
      <c r="M163" s="20"/>
    </row>
    <row r="164" spans="1:13" ht="12.75">
      <c r="A164" s="17"/>
      <c r="B164" s="18"/>
      <c r="C164" s="19"/>
      <c r="D164" s="19"/>
      <c r="E164" s="37"/>
      <c r="F164" s="20"/>
      <c r="G164" s="20"/>
      <c r="H164" s="21">
        <f t="shared" si="23"/>
        <v>0</v>
      </c>
      <c r="I164" s="20"/>
      <c r="J164" s="22"/>
      <c r="K164" s="20">
        <f t="shared" si="19"/>
        <v>0</v>
      </c>
      <c r="L164" s="21">
        <f t="shared" si="20"/>
        <v>0</v>
      </c>
      <c r="M164" s="20"/>
    </row>
    <row r="165" spans="1:13" ht="12.75">
      <c r="A165" s="17"/>
      <c r="B165" s="18"/>
      <c r="C165" s="19"/>
      <c r="D165" s="19" t="s">
        <v>18</v>
      </c>
      <c r="E165" s="20">
        <v>75</v>
      </c>
      <c r="F165" s="20"/>
      <c r="G165" s="20">
        <f>SUM(C161*E165)</f>
        <v>32175</v>
      </c>
      <c r="H165" s="21">
        <f t="shared" si="23"/>
        <v>3.22</v>
      </c>
      <c r="I165" s="20">
        <f>SUM(H165+H166+H167)*10000</f>
        <v>32700</v>
      </c>
      <c r="J165" s="22"/>
      <c r="K165" s="20">
        <f t="shared" si="19"/>
        <v>0</v>
      </c>
      <c r="L165" s="21">
        <f t="shared" si="20"/>
        <v>0</v>
      </c>
      <c r="M165" s="20"/>
    </row>
    <row r="166" spans="1:13" ht="12.75">
      <c r="A166" s="17"/>
      <c r="B166" s="18"/>
      <c r="C166" s="19"/>
      <c r="D166" s="19"/>
      <c r="E166" s="37"/>
      <c r="F166" s="20">
        <v>500</v>
      </c>
      <c r="G166" s="20">
        <f>SUM(C161*E166,F166)</f>
        <v>500</v>
      </c>
      <c r="H166" s="21">
        <f t="shared" si="23"/>
        <v>0.05</v>
      </c>
      <c r="I166" s="20"/>
      <c r="J166" s="22"/>
      <c r="K166" s="20">
        <f t="shared" si="19"/>
        <v>0</v>
      </c>
      <c r="L166" s="21">
        <f t="shared" si="20"/>
        <v>0</v>
      </c>
      <c r="M166" s="20"/>
    </row>
    <row r="167" spans="1:13" ht="12.75">
      <c r="A167" s="17"/>
      <c r="B167" s="18"/>
      <c r="C167" s="19"/>
      <c r="D167" s="19"/>
      <c r="E167" s="37"/>
      <c r="F167" s="20"/>
      <c r="G167" s="20"/>
      <c r="H167" s="21">
        <f t="shared" si="23"/>
        <v>0</v>
      </c>
      <c r="I167" s="20"/>
      <c r="J167" s="22"/>
      <c r="K167" s="20">
        <f t="shared" si="19"/>
        <v>0</v>
      </c>
      <c r="L167" s="21">
        <f t="shared" si="20"/>
        <v>0</v>
      </c>
      <c r="M167" s="20"/>
    </row>
    <row r="168" spans="1:13" ht="12.75">
      <c r="A168" s="17"/>
      <c r="B168" s="18"/>
      <c r="C168" s="19"/>
      <c r="D168" s="19" t="s">
        <v>19</v>
      </c>
      <c r="E168" s="20">
        <v>12</v>
      </c>
      <c r="F168" s="20"/>
      <c r="G168" s="20">
        <f>SUM(C161*E168)</f>
        <v>5148</v>
      </c>
      <c r="H168" s="21">
        <f t="shared" si="23"/>
        <v>0.51</v>
      </c>
      <c r="I168" s="20">
        <f>SUM(H168*10000)</f>
        <v>5100</v>
      </c>
      <c r="J168" s="22"/>
      <c r="K168" s="20">
        <f t="shared" si="19"/>
        <v>0</v>
      </c>
      <c r="L168" s="21">
        <f t="shared" si="20"/>
        <v>0</v>
      </c>
      <c r="M168" s="20"/>
    </row>
    <row r="169" spans="1:13" ht="12.75" hidden="1">
      <c r="A169" s="17"/>
      <c r="B169" s="18"/>
      <c r="C169" s="19"/>
      <c r="D169" s="19"/>
      <c r="E169" s="18"/>
      <c r="F169" s="20"/>
      <c r="G169" s="20"/>
      <c r="H169" s="18"/>
      <c r="I169" s="20"/>
      <c r="J169" s="22"/>
      <c r="K169" s="20">
        <f t="shared" si="19"/>
        <v>0</v>
      </c>
      <c r="L169" s="21">
        <f t="shared" si="20"/>
        <v>0</v>
      </c>
      <c r="M169" s="20"/>
    </row>
    <row r="170" spans="1:13" ht="12.75">
      <c r="A170" s="17" t="s">
        <v>51</v>
      </c>
      <c r="B170" s="18" t="s">
        <v>8</v>
      </c>
      <c r="C170" s="19">
        <v>367</v>
      </c>
      <c r="D170" s="19" t="s">
        <v>15</v>
      </c>
      <c r="E170" s="20">
        <v>20</v>
      </c>
      <c r="F170" s="20" t="s">
        <v>8</v>
      </c>
      <c r="G170" s="20">
        <f>SUM(C170*E170)</f>
        <v>7340</v>
      </c>
      <c r="H170" s="21">
        <f aca="true" t="shared" si="24" ref="H170:H177">ROUND((G170)/10000,2)</f>
        <v>0.73</v>
      </c>
      <c r="I170" s="20">
        <f>SUM(H170*10000)</f>
        <v>7300</v>
      </c>
      <c r="J170" s="22">
        <v>4400</v>
      </c>
      <c r="K170" s="20">
        <f t="shared" si="19"/>
        <v>2249.6842772633613</v>
      </c>
      <c r="L170" s="21">
        <f t="shared" si="20"/>
        <v>0.22</v>
      </c>
      <c r="M170" s="20">
        <f>SUM(I170:J177)</f>
        <v>52600</v>
      </c>
    </row>
    <row r="171" spans="1:13" ht="12.75">
      <c r="A171" s="17"/>
      <c r="B171" s="18"/>
      <c r="C171" s="19"/>
      <c r="D171" s="19" t="s">
        <v>16</v>
      </c>
      <c r="E171" s="20"/>
      <c r="F171" s="20"/>
      <c r="G171" s="20"/>
      <c r="H171" s="21"/>
      <c r="I171" s="20">
        <v>8000</v>
      </c>
      <c r="J171" s="22"/>
      <c r="K171" s="20"/>
      <c r="L171" s="21"/>
      <c r="M171" s="20"/>
    </row>
    <row r="172" spans="1:13" ht="12" customHeight="1">
      <c r="A172" s="17"/>
      <c r="B172" s="18"/>
      <c r="C172" s="19"/>
      <c r="D172" s="19" t="s">
        <v>17</v>
      </c>
      <c r="E172" s="20">
        <v>500</v>
      </c>
      <c r="F172" s="20"/>
      <c r="G172" s="20">
        <v>500</v>
      </c>
      <c r="H172" s="21">
        <f t="shared" si="24"/>
        <v>0.05</v>
      </c>
      <c r="I172" s="20">
        <f>SUM(H172*10000)</f>
        <v>500</v>
      </c>
      <c r="J172" s="22"/>
      <c r="K172" s="20">
        <f t="shared" si="19"/>
        <v>0</v>
      </c>
      <c r="L172" s="21">
        <f t="shared" si="20"/>
        <v>0</v>
      </c>
      <c r="M172" s="20"/>
    </row>
    <row r="173" spans="1:13" ht="12.75" hidden="1">
      <c r="A173" s="17"/>
      <c r="B173" s="18"/>
      <c r="C173" s="19"/>
      <c r="D173" s="19"/>
      <c r="E173" s="37"/>
      <c r="F173" s="20"/>
      <c r="G173" s="20"/>
      <c r="H173" s="21">
        <f t="shared" si="24"/>
        <v>0</v>
      </c>
      <c r="I173" s="20"/>
      <c r="J173" s="22"/>
      <c r="K173" s="20">
        <f t="shared" si="19"/>
        <v>0</v>
      </c>
      <c r="L173" s="21">
        <f t="shared" si="20"/>
        <v>0</v>
      </c>
      <c r="M173" s="20"/>
    </row>
    <row r="174" spans="1:13" ht="12.75">
      <c r="A174" s="17"/>
      <c r="B174" s="18"/>
      <c r="C174" s="19"/>
      <c r="D174" s="19" t="s">
        <v>18</v>
      </c>
      <c r="E174" s="20">
        <v>75</v>
      </c>
      <c r="F174" s="20"/>
      <c r="G174" s="20">
        <f>SUM(C170*E174)</f>
        <v>27525</v>
      </c>
      <c r="H174" s="21">
        <f t="shared" si="24"/>
        <v>2.75</v>
      </c>
      <c r="I174" s="20">
        <f>SUM(H174+H175+H176)*10000</f>
        <v>27500</v>
      </c>
      <c r="J174" s="22"/>
      <c r="K174" s="20">
        <f t="shared" si="19"/>
        <v>0</v>
      </c>
      <c r="L174" s="21">
        <f t="shared" si="20"/>
        <v>0</v>
      </c>
      <c r="M174" s="20"/>
    </row>
    <row r="175" spans="1:13" ht="12.75" hidden="1">
      <c r="A175" s="17"/>
      <c r="B175" s="18"/>
      <c r="C175" s="19"/>
      <c r="D175" s="19"/>
      <c r="E175" s="37"/>
      <c r="F175" s="20" t="s">
        <v>8</v>
      </c>
      <c r="G175" s="20"/>
      <c r="H175" s="21">
        <f t="shared" si="24"/>
        <v>0</v>
      </c>
      <c r="I175" s="20"/>
      <c r="J175" s="22"/>
      <c r="K175" s="20">
        <f t="shared" si="19"/>
        <v>0</v>
      </c>
      <c r="L175" s="21">
        <f t="shared" si="20"/>
        <v>0</v>
      </c>
      <c r="M175" s="20"/>
    </row>
    <row r="176" spans="1:13" ht="12.75">
      <c r="A176" s="17"/>
      <c r="B176" s="18"/>
      <c r="C176" s="19"/>
      <c r="D176" s="19"/>
      <c r="E176" s="37"/>
      <c r="F176" s="20"/>
      <c r="G176" s="20"/>
      <c r="H176" s="21">
        <f t="shared" si="24"/>
        <v>0</v>
      </c>
      <c r="I176" s="20">
        <v>500</v>
      </c>
      <c r="J176" s="22"/>
      <c r="K176" s="20">
        <f t="shared" si="19"/>
        <v>0</v>
      </c>
      <c r="L176" s="21">
        <f t="shared" si="20"/>
        <v>0</v>
      </c>
      <c r="M176" s="20" t="s">
        <v>52</v>
      </c>
    </row>
    <row r="177" spans="1:13" ht="12.75">
      <c r="A177" s="17"/>
      <c r="B177" s="18"/>
      <c r="C177" s="19"/>
      <c r="D177" s="19" t="s">
        <v>19</v>
      </c>
      <c r="E177" s="20">
        <v>12</v>
      </c>
      <c r="F177" s="20"/>
      <c r="G177" s="20">
        <f>SUM(C170*E177)</f>
        <v>4404</v>
      </c>
      <c r="H177" s="21">
        <f t="shared" si="24"/>
        <v>0.44</v>
      </c>
      <c r="I177" s="20">
        <f>SUM(H177*10000)</f>
        <v>4400</v>
      </c>
      <c r="J177" s="22"/>
      <c r="K177" s="20">
        <f t="shared" si="19"/>
        <v>0</v>
      </c>
      <c r="L177" s="21">
        <f t="shared" si="20"/>
        <v>0</v>
      </c>
      <c r="M177" s="20"/>
    </row>
    <row r="178" spans="1:13" ht="12.75">
      <c r="A178" s="56" t="s">
        <v>53</v>
      </c>
      <c r="B178" s="56" t="s">
        <v>8</v>
      </c>
      <c r="C178" s="57">
        <f>SUM(C143,C152,C161,C170)</f>
        <v>1511</v>
      </c>
      <c r="D178" s="56" t="s">
        <v>8</v>
      </c>
      <c r="E178" s="56" t="s">
        <v>8</v>
      </c>
      <c r="F178" s="20" t="s">
        <v>8</v>
      </c>
      <c r="G178" s="20" t="s">
        <v>8</v>
      </c>
      <c r="H178" s="56" t="s">
        <v>8</v>
      </c>
      <c r="I178" s="20" t="s">
        <v>8</v>
      </c>
      <c r="J178" s="22"/>
      <c r="K178" s="20">
        <f t="shared" si="19"/>
        <v>0</v>
      </c>
      <c r="L178" s="21">
        <f t="shared" si="20"/>
        <v>0</v>
      </c>
      <c r="M178" s="20"/>
    </row>
    <row r="179" spans="1:13" ht="12.75">
      <c r="A179" s="12" t="s">
        <v>54</v>
      </c>
      <c r="B179" s="13"/>
      <c r="C179" s="14"/>
      <c r="D179" s="14"/>
      <c r="E179" s="13"/>
      <c r="F179" s="15"/>
      <c r="G179" s="15"/>
      <c r="H179" s="13"/>
      <c r="I179" s="15"/>
      <c r="J179" s="16"/>
      <c r="K179" s="20">
        <f t="shared" si="19"/>
        <v>0</v>
      </c>
      <c r="L179" s="13"/>
      <c r="M179" s="13"/>
    </row>
    <row r="180" spans="1:13" ht="12.75">
      <c r="A180" s="17" t="s">
        <v>55</v>
      </c>
      <c r="B180" s="18" t="s">
        <v>8</v>
      </c>
      <c r="C180" s="19">
        <v>750</v>
      </c>
      <c r="D180" s="19" t="s">
        <v>15</v>
      </c>
      <c r="E180" s="20">
        <v>20</v>
      </c>
      <c r="F180" s="20" t="s">
        <v>8</v>
      </c>
      <c r="G180" s="20">
        <f>SUM(C180*E180)</f>
        <v>15000</v>
      </c>
      <c r="H180" s="21">
        <f aca="true" t="shared" si="25" ref="H180:H185">ROUND((G180)/10000,2)</f>
        <v>1.5</v>
      </c>
      <c r="I180" s="20">
        <f>SUM(H180*10000)</f>
        <v>15000</v>
      </c>
      <c r="J180" s="22">
        <v>7900</v>
      </c>
      <c r="K180" s="20">
        <f t="shared" si="19"/>
        <v>4039.205861450126</v>
      </c>
      <c r="L180" s="21">
        <f t="shared" si="20"/>
        <v>0.4</v>
      </c>
      <c r="M180" s="20">
        <f>SUM(I180:J185)</f>
        <v>97800</v>
      </c>
    </row>
    <row r="181" spans="1:13" ht="12.75">
      <c r="A181" s="17"/>
      <c r="B181" s="18"/>
      <c r="C181" s="19"/>
      <c r="D181" s="19" t="s">
        <v>56</v>
      </c>
      <c r="E181" s="20"/>
      <c r="F181" s="20"/>
      <c r="G181" s="20"/>
      <c r="H181" s="21"/>
      <c r="I181" s="20">
        <v>8000</v>
      </c>
      <c r="J181" s="22"/>
      <c r="K181" s="20"/>
      <c r="L181" s="21"/>
      <c r="M181" s="20"/>
    </row>
    <row r="182" spans="1:13" ht="12.75">
      <c r="A182" s="17"/>
      <c r="B182" s="18"/>
      <c r="C182" s="19"/>
      <c r="D182" s="19" t="s">
        <v>17</v>
      </c>
      <c r="E182" s="20">
        <v>500</v>
      </c>
      <c r="F182" s="20"/>
      <c r="G182" s="20">
        <v>500</v>
      </c>
      <c r="H182" s="21">
        <f t="shared" si="25"/>
        <v>0.05</v>
      </c>
      <c r="I182" s="20">
        <f>SUM(H182*10000)</f>
        <v>500</v>
      </c>
      <c r="J182" s="22"/>
      <c r="K182" s="20">
        <f t="shared" si="19"/>
        <v>0</v>
      </c>
      <c r="L182" s="21">
        <f t="shared" si="20"/>
        <v>0</v>
      </c>
      <c r="M182" s="20"/>
    </row>
    <row r="183" spans="1:13" ht="12.75">
      <c r="A183" s="17"/>
      <c r="B183" s="18"/>
      <c r="C183" s="19"/>
      <c r="D183" s="19" t="s">
        <v>18</v>
      </c>
      <c r="E183" s="20">
        <v>75</v>
      </c>
      <c r="F183" s="20"/>
      <c r="G183" s="20">
        <f>SUM(C180*E183)</f>
        <v>56250</v>
      </c>
      <c r="H183" s="21">
        <f t="shared" si="25"/>
        <v>5.63</v>
      </c>
      <c r="I183" s="20">
        <f>SUM(H183+H184)*10000</f>
        <v>56600</v>
      </c>
      <c r="J183" s="22"/>
      <c r="K183" s="20">
        <f t="shared" si="19"/>
        <v>0</v>
      </c>
      <c r="L183" s="21">
        <f t="shared" si="20"/>
        <v>0</v>
      </c>
      <c r="M183" s="20"/>
    </row>
    <row r="184" spans="1:13" ht="12.75">
      <c r="A184" s="17"/>
      <c r="B184" s="18"/>
      <c r="C184" s="19"/>
      <c r="D184" s="19"/>
      <c r="E184" s="20"/>
      <c r="F184" s="20">
        <v>250</v>
      </c>
      <c r="G184" s="20">
        <f>SUM(C180*E184,F184)</f>
        <v>250</v>
      </c>
      <c r="H184" s="21">
        <f t="shared" si="25"/>
        <v>0.03</v>
      </c>
      <c r="I184" s="20"/>
      <c r="J184" s="22"/>
      <c r="K184" s="20"/>
      <c r="L184" s="21"/>
      <c r="M184" s="20"/>
    </row>
    <row r="185" spans="1:13" ht="12.75">
      <c r="A185" s="17"/>
      <c r="B185" s="18"/>
      <c r="C185" s="19"/>
      <c r="D185" s="19" t="s">
        <v>19</v>
      </c>
      <c r="E185" s="20">
        <v>13</v>
      </c>
      <c r="F185" s="20"/>
      <c r="G185" s="20">
        <f>SUM(C180*E185)</f>
        <v>9750</v>
      </c>
      <c r="H185" s="21">
        <f t="shared" si="25"/>
        <v>0.98</v>
      </c>
      <c r="I185" s="20">
        <f>SUM(H185*10000)</f>
        <v>9800</v>
      </c>
      <c r="J185" s="22"/>
      <c r="K185" s="20">
        <f t="shared" si="19"/>
        <v>0</v>
      </c>
      <c r="L185" s="21">
        <f t="shared" si="20"/>
        <v>0</v>
      </c>
      <c r="M185" s="20"/>
    </row>
    <row r="186" spans="1:13" ht="12.75" customHeight="1">
      <c r="A186" s="17"/>
      <c r="B186" s="18"/>
      <c r="C186" s="19"/>
      <c r="D186" s="19"/>
      <c r="E186" s="18"/>
      <c r="F186" s="20"/>
      <c r="G186" s="20"/>
      <c r="H186" s="18"/>
      <c r="I186" s="20"/>
      <c r="J186" s="22"/>
      <c r="K186" s="20">
        <f t="shared" si="19"/>
        <v>0</v>
      </c>
      <c r="L186" s="21">
        <f t="shared" si="20"/>
        <v>0</v>
      </c>
      <c r="M186" s="20"/>
    </row>
    <row r="187" spans="1:13" ht="12.75">
      <c r="A187" s="17" t="s">
        <v>57</v>
      </c>
      <c r="B187" s="18" t="s">
        <v>8</v>
      </c>
      <c r="C187" s="19">
        <v>743</v>
      </c>
      <c r="D187" s="19" t="s">
        <v>15</v>
      </c>
      <c r="E187" s="20">
        <v>20</v>
      </c>
      <c r="F187" s="20" t="s">
        <v>8</v>
      </c>
      <c r="G187" s="20">
        <f>SUM(C187*E187)</f>
        <v>14860</v>
      </c>
      <c r="H187" s="21">
        <f>ROUND((G187)/10000,2)</f>
        <v>1.49</v>
      </c>
      <c r="I187" s="20">
        <f>SUM(H187*10000)</f>
        <v>14900</v>
      </c>
      <c r="J187" s="22">
        <v>7800</v>
      </c>
      <c r="K187" s="20">
        <f t="shared" si="19"/>
        <v>3988.0766733305045</v>
      </c>
      <c r="L187" s="21">
        <f t="shared" si="20"/>
        <v>0.4</v>
      </c>
      <c r="M187" s="20">
        <f>SUM(I187:J192)</f>
        <v>96900</v>
      </c>
    </row>
    <row r="188" spans="1:13" ht="12.75">
      <c r="A188" s="17"/>
      <c r="B188" s="18"/>
      <c r="C188" s="19"/>
      <c r="D188" s="19" t="s">
        <v>56</v>
      </c>
      <c r="E188" s="20"/>
      <c r="F188" s="20"/>
      <c r="G188" s="20"/>
      <c r="H188" s="21"/>
      <c r="I188" s="20">
        <v>8000</v>
      </c>
      <c r="J188" s="22"/>
      <c r="K188" s="20"/>
      <c r="L188" s="21"/>
      <c r="M188" s="20"/>
    </row>
    <row r="189" spans="1:13" ht="12.75">
      <c r="A189" s="17"/>
      <c r="B189" s="18"/>
      <c r="C189" s="19"/>
      <c r="D189" s="19" t="s">
        <v>17</v>
      </c>
      <c r="E189" s="20">
        <v>500</v>
      </c>
      <c r="F189" s="20"/>
      <c r="G189" s="20">
        <v>500</v>
      </c>
      <c r="H189" s="21">
        <f>ROUND((G189)/10000,2)</f>
        <v>0.05</v>
      </c>
      <c r="I189" s="20">
        <f>SUM(H189*10000)</f>
        <v>500</v>
      </c>
      <c r="J189" s="22"/>
      <c r="K189" s="20">
        <f t="shared" si="19"/>
        <v>0</v>
      </c>
      <c r="L189" s="21">
        <f t="shared" si="20"/>
        <v>0</v>
      </c>
      <c r="M189" s="20"/>
    </row>
    <row r="190" spans="1:13" ht="12.75">
      <c r="A190" s="17"/>
      <c r="B190" s="18"/>
      <c r="C190" s="19"/>
      <c r="D190" s="19" t="s">
        <v>18</v>
      </c>
      <c r="E190" s="20">
        <v>75</v>
      </c>
      <c r="F190" s="20"/>
      <c r="G190" s="20">
        <f>SUM(C187*E190)</f>
        <v>55725</v>
      </c>
      <c r="H190" s="21">
        <f>ROUND((G190)/10000,2)</f>
        <v>5.57</v>
      </c>
      <c r="I190" s="20">
        <f>SUM(H190+H191)*10000</f>
        <v>56000.00000000001</v>
      </c>
      <c r="J190" s="22"/>
      <c r="K190" s="20">
        <f t="shared" si="19"/>
        <v>0</v>
      </c>
      <c r="L190" s="21">
        <f t="shared" si="20"/>
        <v>0</v>
      </c>
      <c r="M190" s="20"/>
    </row>
    <row r="191" spans="1:13" ht="12.75">
      <c r="A191" s="17"/>
      <c r="B191" s="18"/>
      <c r="C191" s="19"/>
      <c r="D191" s="19"/>
      <c r="E191" s="20"/>
      <c r="F191" s="20">
        <v>250</v>
      </c>
      <c r="G191" s="20">
        <f>SUM(C187*E191,F191)</f>
        <v>250</v>
      </c>
      <c r="H191" s="21">
        <f>ROUND((G191)/10000,2)</f>
        <v>0.03</v>
      </c>
      <c r="I191" s="20"/>
      <c r="J191" s="22"/>
      <c r="K191" s="20"/>
      <c r="L191" s="21"/>
      <c r="M191" s="20"/>
    </row>
    <row r="192" spans="1:13" ht="12.75">
      <c r="A192" s="17"/>
      <c r="B192" s="18"/>
      <c r="C192" s="19"/>
      <c r="D192" s="19" t="s">
        <v>19</v>
      </c>
      <c r="E192" s="20">
        <v>13</v>
      </c>
      <c r="F192" s="20"/>
      <c r="G192" s="20">
        <f>SUM(C187*E192)</f>
        <v>9659</v>
      </c>
      <c r="H192" s="21">
        <f>ROUND((G192)/10000,2)</f>
        <v>0.97</v>
      </c>
      <c r="I192" s="20">
        <f>SUM(H192*10000)</f>
        <v>9700</v>
      </c>
      <c r="J192" s="22"/>
      <c r="K192" s="20">
        <f t="shared" si="19"/>
        <v>0</v>
      </c>
      <c r="L192" s="21">
        <f t="shared" si="20"/>
        <v>0</v>
      </c>
      <c r="M192" s="20"/>
    </row>
    <row r="193" spans="1:13" ht="12.75">
      <c r="A193" s="58"/>
      <c r="B193" s="1"/>
      <c r="C193" s="2" t="s">
        <v>0</v>
      </c>
      <c r="D193" s="2"/>
      <c r="E193" s="1"/>
      <c r="F193" s="3"/>
      <c r="G193" s="3"/>
      <c r="H193" s="1"/>
      <c r="I193" s="24" t="s">
        <v>26</v>
      </c>
      <c r="J193" s="38" t="s">
        <v>1</v>
      </c>
      <c r="K193" s="20" t="e">
        <f t="shared" si="19"/>
        <v>#VALUE!</v>
      </c>
      <c r="L193" s="1"/>
      <c r="M193" s="1"/>
    </row>
    <row r="194" spans="1:13" ht="12.75">
      <c r="A194" s="6" t="s">
        <v>2</v>
      </c>
      <c r="B194" s="6"/>
      <c r="C194" s="7" t="s">
        <v>3</v>
      </c>
      <c r="D194" s="7" t="s">
        <v>4</v>
      </c>
      <c r="E194" s="8" t="s">
        <v>5</v>
      </c>
      <c r="F194" s="9" t="s">
        <v>58</v>
      </c>
      <c r="G194" s="9" t="s">
        <v>7</v>
      </c>
      <c r="H194" s="6" t="s">
        <v>8</v>
      </c>
      <c r="I194" s="9" t="s">
        <v>9</v>
      </c>
      <c r="J194" s="59" t="s">
        <v>28</v>
      </c>
      <c r="K194" s="20" t="e">
        <f t="shared" si="19"/>
        <v>#VALUE!</v>
      </c>
      <c r="L194" s="8" t="s">
        <v>44</v>
      </c>
      <c r="M194" s="8" t="s">
        <v>44</v>
      </c>
    </row>
    <row r="195" spans="1:13" ht="12.75">
      <c r="A195" s="17" t="s">
        <v>59</v>
      </c>
      <c r="B195" s="18" t="s">
        <v>8</v>
      </c>
      <c r="C195" s="19">
        <v>740</v>
      </c>
      <c r="D195" s="19" t="s">
        <v>15</v>
      </c>
      <c r="E195" s="20">
        <v>20</v>
      </c>
      <c r="F195" s="20" t="s">
        <v>8</v>
      </c>
      <c r="G195" s="20">
        <f>SUM(C195*E195)</f>
        <v>14800</v>
      </c>
      <c r="H195" s="21">
        <f aca="true" t="shared" si="26" ref="H195:H202">ROUND((G195)/10000,2)</f>
        <v>1.48</v>
      </c>
      <c r="I195" s="20">
        <f>SUM(H195*10000)</f>
        <v>14800</v>
      </c>
      <c r="J195" s="22">
        <v>7800</v>
      </c>
      <c r="K195" s="20">
        <f t="shared" si="19"/>
        <v>3988.0766733305045</v>
      </c>
      <c r="L195" s="21">
        <f t="shared" si="20"/>
        <v>0.4</v>
      </c>
      <c r="M195" s="20">
        <f>SUM(I195:J202)</f>
        <v>98000</v>
      </c>
    </row>
    <row r="196" spans="1:13" ht="12.75">
      <c r="A196" s="17"/>
      <c r="B196" s="18"/>
      <c r="C196" s="19"/>
      <c r="D196" s="19" t="s">
        <v>56</v>
      </c>
      <c r="E196" s="20"/>
      <c r="F196" s="20"/>
      <c r="G196" s="20"/>
      <c r="H196" s="21"/>
      <c r="I196" s="20">
        <v>8000</v>
      </c>
      <c r="J196" s="22"/>
      <c r="K196" s="20"/>
      <c r="L196" s="21"/>
      <c r="M196" s="20"/>
    </row>
    <row r="197" spans="1:13" ht="12.75">
      <c r="A197" s="17"/>
      <c r="B197" s="18"/>
      <c r="C197" s="19"/>
      <c r="D197" s="19" t="s">
        <v>17</v>
      </c>
      <c r="E197" s="20">
        <v>500</v>
      </c>
      <c r="F197" s="20"/>
      <c r="G197" s="20">
        <v>500</v>
      </c>
      <c r="H197" s="21">
        <f t="shared" si="26"/>
        <v>0.05</v>
      </c>
      <c r="I197" s="20">
        <f>SUM(H197*10000)</f>
        <v>500</v>
      </c>
      <c r="J197" s="22"/>
      <c r="K197" s="20">
        <f t="shared" si="19"/>
        <v>0</v>
      </c>
      <c r="L197" s="21">
        <f t="shared" si="20"/>
        <v>0</v>
      </c>
      <c r="M197" s="20"/>
    </row>
    <row r="198" spans="1:13" ht="12.75">
      <c r="A198" s="17"/>
      <c r="B198" s="18"/>
      <c r="C198" s="19"/>
      <c r="D198" s="19"/>
      <c r="E198" s="20"/>
      <c r="F198" s="20"/>
      <c r="G198" s="20"/>
      <c r="H198" s="21">
        <f t="shared" si="26"/>
        <v>0</v>
      </c>
      <c r="I198" s="20"/>
      <c r="J198" s="22"/>
      <c r="K198" s="20">
        <f aca="true" t="shared" si="27" ref="K198:K235">J198/1.95583</f>
        <v>0</v>
      </c>
      <c r="L198" s="21">
        <f aca="true" t="shared" si="28" ref="L198:L235">ROUND((K198)/10000,2)</f>
        <v>0</v>
      </c>
      <c r="M198" s="20"/>
    </row>
    <row r="199" spans="1:13" ht="12.75">
      <c r="A199" s="17"/>
      <c r="B199" s="18"/>
      <c r="C199" s="19"/>
      <c r="D199" s="19" t="s">
        <v>18</v>
      </c>
      <c r="E199" s="20">
        <v>75</v>
      </c>
      <c r="F199" s="20"/>
      <c r="G199" s="20">
        <f>SUM(C195*E199)</f>
        <v>55500</v>
      </c>
      <c r="H199" s="21">
        <f t="shared" si="26"/>
        <v>5.55</v>
      </c>
      <c r="I199" s="20">
        <f>SUM(H199+H200+H201)*10000</f>
        <v>57300.00000000001</v>
      </c>
      <c r="J199" s="22"/>
      <c r="K199" s="20">
        <f t="shared" si="27"/>
        <v>0</v>
      </c>
      <c r="L199" s="21">
        <f t="shared" si="28"/>
        <v>0</v>
      </c>
      <c r="M199" s="20"/>
    </row>
    <row r="200" spans="1:13" ht="12.75">
      <c r="A200" s="17"/>
      <c r="B200" s="18"/>
      <c r="C200" s="19"/>
      <c r="D200" s="19"/>
      <c r="E200" s="20"/>
      <c r="F200" s="20">
        <v>1500</v>
      </c>
      <c r="G200" s="20">
        <f>SUM(C195*E200,F200)</f>
        <v>1500</v>
      </c>
      <c r="H200" s="21">
        <f t="shared" si="26"/>
        <v>0.15</v>
      </c>
      <c r="I200" s="20"/>
      <c r="J200" s="22"/>
      <c r="K200" s="20">
        <f t="shared" si="27"/>
        <v>0</v>
      </c>
      <c r="L200" s="21">
        <f t="shared" si="28"/>
        <v>0</v>
      </c>
      <c r="M200" s="20"/>
    </row>
    <row r="201" spans="1:13" ht="12.75">
      <c r="A201" s="17"/>
      <c r="B201" s="18"/>
      <c r="C201" s="19"/>
      <c r="D201" s="19"/>
      <c r="E201" s="20"/>
      <c r="F201" s="20">
        <v>250</v>
      </c>
      <c r="G201" s="20">
        <f>SUM(C197*E201,F201)</f>
        <v>250</v>
      </c>
      <c r="H201" s="21">
        <f t="shared" si="26"/>
        <v>0.03</v>
      </c>
      <c r="I201" s="20"/>
      <c r="J201" s="22"/>
      <c r="K201" s="20">
        <f t="shared" si="27"/>
        <v>0</v>
      </c>
      <c r="L201" s="21">
        <f t="shared" si="28"/>
        <v>0</v>
      </c>
      <c r="M201" s="20" t="s">
        <v>60</v>
      </c>
    </row>
    <row r="202" spans="1:13" ht="12.75">
      <c r="A202" s="17"/>
      <c r="B202" s="18"/>
      <c r="C202" s="19"/>
      <c r="D202" s="19" t="s">
        <v>19</v>
      </c>
      <c r="E202" s="20">
        <v>13</v>
      </c>
      <c r="F202" s="20"/>
      <c r="G202" s="20">
        <f>SUM(C195*E202)</f>
        <v>9620</v>
      </c>
      <c r="H202" s="21">
        <f t="shared" si="26"/>
        <v>0.96</v>
      </c>
      <c r="I202" s="20">
        <f>SUM(H202*10000)</f>
        <v>9600</v>
      </c>
      <c r="J202" s="22"/>
      <c r="K202" s="20">
        <f t="shared" si="27"/>
        <v>0</v>
      </c>
      <c r="L202" s="21">
        <f t="shared" si="28"/>
        <v>0</v>
      </c>
      <c r="M202" s="20"/>
    </row>
    <row r="203" spans="1:13" ht="12.75">
      <c r="A203" s="17"/>
      <c r="B203" s="18"/>
      <c r="C203" s="19"/>
      <c r="D203" s="19"/>
      <c r="E203" s="18"/>
      <c r="F203" s="20"/>
      <c r="G203" s="20"/>
      <c r="H203" s="18"/>
      <c r="I203" s="20"/>
      <c r="J203" s="22"/>
      <c r="K203" s="20">
        <f t="shared" si="27"/>
        <v>0</v>
      </c>
      <c r="L203" s="21">
        <f t="shared" si="28"/>
        <v>0</v>
      </c>
      <c r="M203" s="20"/>
    </row>
    <row r="204" spans="1:13" ht="12.75">
      <c r="A204" s="17" t="s">
        <v>61</v>
      </c>
      <c r="B204" s="18" t="s">
        <v>8</v>
      </c>
      <c r="C204" s="19">
        <v>569</v>
      </c>
      <c r="D204" s="19" t="s">
        <v>15</v>
      </c>
      <c r="E204" s="20">
        <v>20</v>
      </c>
      <c r="F204" s="20" t="s">
        <v>8</v>
      </c>
      <c r="G204" s="20">
        <f>SUM(C204*E204)</f>
        <v>11380</v>
      </c>
      <c r="H204" s="21">
        <f aca="true" t="shared" si="29" ref="H204:H211">ROUND((G204)/10000,2)</f>
        <v>1.14</v>
      </c>
      <c r="I204" s="20">
        <f>SUM(H204*10000)</f>
        <v>11399.999999999998</v>
      </c>
      <c r="J204" s="22">
        <v>6900</v>
      </c>
      <c r="K204" s="20">
        <f t="shared" si="27"/>
        <v>3527.9139802539075</v>
      </c>
      <c r="L204" s="21">
        <f t="shared" si="28"/>
        <v>0.35</v>
      </c>
      <c r="M204" s="20">
        <f>SUM(I204:J211)</f>
        <v>76900</v>
      </c>
    </row>
    <row r="205" spans="1:13" ht="12.75">
      <c r="A205" s="17"/>
      <c r="B205" s="18"/>
      <c r="C205" s="19"/>
      <c r="D205" s="19" t="s">
        <v>56</v>
      </c>
      <c r="E205" s="20"/>
      <c r="F205" s="20"/>
      <c r="G205" s="20"/>
      <c r="H205" s="21"/>
      <c r="I205" s="20">
        <v>8000</v>
      </c>
      <c r="J205" s="22"/>
      <c r="K205" s="20"/>
      <c r="L205" s="21"/>
      <c r="M205" s="20"/>
    </row>
    <row r="206" spans="1:13" ht="12.75">
      <c r="A206" s="17"/>
      <c r="B206" s="18"/>
      <c r="C206" s="19"/>
      <c r="D206" s="19" t="s">
        <v>17</v>
      </c>
      <c r="E206" s="20">
        <v>500</v>
      </c>
      <c r="F206" s="20"/>
      <c r="G206" s="20">
        <v>500</v>
      </c>
      <c r="H206" s="21">
        <f t="shared" si="29"/>
        <v>0.05</v>
      </c>
      <c r="I206" s="20">
        <v>500</v>
      </c>
      <c r="J206" s="22"/>
      <c r="K206" s="20">
        <f t="shared" si="27"/>
        <v>0</v>
      </c>
      <c r="L206" s="21">
        <f t="shared" si="28"/>
        <v>0</v>
      </c>
      <c r="M206" s="20"/>
    </row>
    <row r="207" spans="1:13" ht="12.75">
      <c r="A207" s="17"/>
      <c r="B207" s="18"/>
      <c r="C207" s="19"/>
      <c r="D207" s="19"/>
      <c r="E207" s="20"/>
      <c r="F207" s="20"/>
      <c r="G207" s="20"/>
      <c r="H207" s="21">
        <f t="shared" si="29"/>
        <v>0</v>
      </c>
      <c r="I207" s="20"/>
      <c r="J207" s="22"/>
      <c r="K207" s="20">
        <f t="shared" si="27"/>
        <v>0</v>
      </c>
      <c r="L207" s="21">
        <f t="shared" si="28"/>
        <v>0</v>
      </c>
      <c r="M207" s="20"/>
    </row>
    <row r="208" spans="1:13" ht="12.75">
      <c r="A208" s="17"/>
      <c r="B208" s="18"/>
      <c r="C208" s="19"/>
      <c r="D208" s="19" t="s">
        <v>18</v>
      </c>
      <c r="E208" s="20">
        <v>75</v>
      </c>
      <c r="F208" s="20"/>
      <c r="G208" s="20">
        <f>SUM(C204*E208)</f>
        <v>42675</v>
      </c>
      <c r="H208" s="21">
        <f t="shared" si="29"/>
        <v>4.27</v>
      </c>
      <c r="I208" s="20">
        <f>SUM(H208+H209+H210)*10000</f>
        <v>42699.99999999999</v>
      </c>
      <c r="J208" s="22"/>
      <c r="K208" s="20">
        <f t="shared" si="27"/>
        <v>0</v>
      </c>
      <c r="L208" s="21">
        <f t="shared" si="28"/>
        <v>0</v>
      </c>
      <c r="M208" s="20"/>
    </row>
    <row r="209" spans="1:13" ht="12.75">
      <c r="A209" s="17"/>
      <c r="B209" s="18"/>
      <c r="C209" s="19"/>
      <c r="D209" s="19"/>
      <c r="E209" s="20"/>
      <c r="F209" s="20"/>
      <c r="G209" s="20"/>
      <c r="H209" s="21">
        <f t="shared" si="29"/>
        <v>0</v>
      </c>
      <c r="I209" s="20"/>
      <c r="J209" s="22"/>
      <c r="K209" s="20">
        <f t="shared" si="27"/>
        <v>0</v>
      </c>
      <c r="L209" s="21">
        <f t="shared" si="28"/>
        <v>0</v>
      </c>
      <c r="M209" s="20"/>
    </row>
    <row r="210" spans="1:13" ht="12.75">
      <c r="A210" s="17"/>
      <c r="B210" s="18"/>
      <c r="C210" s="19"/>
      <c r="D210" s="19"/>
      <c r="E210" s="20"/>
      <c r="F210" s="20"/>
      <c r="G210" s="20"/>
      <c r="H210" s="21">
        <f t="shared" si="29"/>
        <v>0</v>
      </c>
      <c r="I210" s="20"/>
      <c r="J210" s="22"/>
      <c r="K210" s="20">
        <f t="shared" si="27"/>
        <v>0</v>
      </c>
      <c r="L210" s="21">
        <f t="shared" si="28"/>
        <v>0</v>
      </c>
      <c r="M210" s="20"/>
    </row>
    <row r="211" spans="1:13" ht="12.75">
      <c r="A211" s="17"/>
      <c r="B211" s="18"/>
      <c r="C211" s="19"/>
      <c r="D211" s="19" t="s">
        <v>19</v>
      </c>
      <c r="E211" s="20">
        <v>13</v>
      </c>
      <c r="F211" s="20"/>
      <c r="G211" s="20">
        <f>SUM(C204*E211)</f>
        <v>7397</v>
      </c>
      <c r="H211" s="21">
        <f t="shared" si="29"/>
        <v>0.74</v>
      </c>
      <c r="I211" s="20">
        <f>SUM(H211*10000)</f>
        <v>7400</v>
      </c>
      <c r="J211" s="22"/>
      <c r="K211" s="20">
        <f t="shared" si="27"/>
        <v>0</v>
      </c>
      <c r="L211" s="21">
        <f t="shared" si="28"/>
        <v>0</v>
      </c>
      <c r="M211" s="20"/>
    </row>
    <row r="212" spans="1:13" ht="12.75">
      <c r="A212" s="56" t="s">
        <v>62</v>
      </c>
      <c r="B212" s="56" t="s">
        <v>8</v>
      </c>
      <c r="C212" s="57">
        <f>SUM(C180,C187,C195,C204)</f>
        <v>2802</v>
      </c>
      <c r="D212" s="56" t="s">
        <v>8</v>
      </c>
      <c r="E212" s="56" t="s">
        <v>8</v>
      </c>
      <c r="F212" s="20" t="s">
        <v>8</v>
      </c>
      <c r="G212" s="20" t="s">
        <v>8</v>
      </c>
      <c r="H212" s="56" t="s">
        <v>8</v>
      </c>
      <c r="I212" s="20" t="s">
        <v>8</v>
      </c>
      <c r="J212" s="22"/>
      <c r="K212" s="20">
        <f t="shared" si="27"/>
        <v>0</v>
      </c>
      <c r="L212" s="21">
        <f t="shared" si="28"/>
        <v>0</v>
      </c>
      <c r="M212" s="20"/>
    </row>
    <row r="213" spans="1:13" ht="12.75">
      <c r="A213" s="12" t="s">
        <v>63</v>
      </c>
      <c r="B213" s="13"/>
      <c r="C213" s="14"/>
      <c r="D213" s="14"/>
      <c r="E213" s="13"/>
      <c r="F213" s="15"/>
      <c r="G213" s="15"/>
      <c r="H213" s="13"/>
      <c r="I213" s="15"/>
      <c r="J213" s="16"/>
      <c r="K213" s="20">
        <f t="shared" si="27"/>
        <v>0</v>
      </c>
      <c r="L213" s="13"/>
      <c r="M213" s="13"/>
    </row>
    <row r="214" spans="1:13" ht="12.75">
      <c r="A214" s="17" t="s">
        <v>64</v>
      </c>
      <c r="B214" s="18" t="s">
        <v>8</v>
      </c>
      <c r="C214" s="19">
        <v>69</v>
      </c>
      <c r="D214" s="19" t="s">
        <v>15</v>
      </c>
      <c r="E214" s="20">
        <v>30</v>
      </c>
      <c r="F214" s="20" t="s">
        <v>8</v>
      </c>
      <c r="G214" s="20">
        <f>SUM(C214*E214)</f>
        <v>2070</v>
      </c>
      <c r="H214" s="21">
        <f aca="true" t="shared" si="30" ref="H214:H221">ROUND((G214)/10000,2)</f>
        <v>0.21</v>
      </c>
      <c r="I214" s="20">
        <f>SUM(H214*10000)</f>
        <v>2100</v>
      </c>
      <c r="J214" s="22">
        <v>2300</v>
      </c>
      <c r="K214" s="20">
        <f t="shared" si="27"/>
        <v>1175.9713267513025</v>
      </c>
      <c r="L214" s="21">
        <f t="shared" si="28"/>
        <v>0.12</v>
      </c>
      <c r="M214" s="20">
        <f>SUM(I214:J221)</f>
        <v>16000</v>
      </c>
    </row>
    <row r="215" spans="1:13" ht="12.75">
      <c r="A215" s="17" t="s">
        <v>65</v>
      </c>
      <c r="B215" s="18"/>
      <c r="C215" s="19" t="s">
        <v>66</v>
      </c>
      <c r="D215" s="19" t="s">
        <v>16</v>
      </c>
      <c r="E215" s="20"/>
      <c r="F215" s="20"/>
      <c r="G215" s="20"/>
      <c r="H215" s="21"/>
      <c r="I215" s="20">
        <v>5000</v>
      </c>
      <c r="J215" s="22"/>
      <c r="K215" s="20"/>
      <c r="L215" s="21"/>
      <c r="M215" s="20"/>
    </row>
    <row r="216" spans="1:13" ht="12.75">
      <c r="A216" s="17"/>
      <c r="B216" s="18"/>
      <c r="C216" s="19"/>
      <c r="D216" s="19" t="s">
        <v>17</v>
      </c>
      <c r="E216" s="20">
        <v>500</v>
      </c>
      <c r="F216" s="20"/>
      <c r="G216" s="20">
        <v>500</v>
      </c>
      <c r="H216" s="21">
        <f t="shared" si="30"/>
        <v>0.05</v>
      </c>
      <c r="I216" s="20">
        <f>SUM(H216*10000)</f>
        <v>500</v>
      </c>
      <c r="J216" s="22"/>
      <c r="K216" s="20">
        <f t="shared" si="27"/>
        <v>0</v>
      </c>
      <c r="L216" s="21">
        <f t="shared" si="28"/>
        <v>0</v>
      </c>
      <c r="M216" s="20"/>
    </row>
    <row r="217" spans="1:13" ht="12.75">
      <c r="A217" s="17"/>
      <c r="B217" s="18"/>
      <c r="C217" s="19"/>
      <c r="D217" s="19"/>
      <c r="E217" s="20"/>
      <c r="F217" s="20"/>
      <c r="G217" s="20"/>
      <c r="H217" s="21">
        <f t="shared" si="30"/>
        <v>0</v>
      </c>
      <c r="I217" s="20"/>
      <c r="J217" s="22"/>
      <c r="K217" s="20">
        <f t="shared" si="27"/>
        <v>0</v>
      </c>
      <c r="L217" s="21">
        <f t="shared" si="28"/>
        <v>0</v>
      </c>
      <c r="M217" s="20"/>
    </row>
    <row r="218" spans="1:13" ht="12.75">
      <c r="A218" s="17"/>
      <c r="B218" s="18"/>
      <c r="C218" s="19"/>
      <c r="D218" s="19" t="s">
        <v>18</v>
      </c>
      <c r="E218" s="20">
        <v>75</v>
      </c>
      <c r="F218" s="20"/>
      <c r="G218" s="20">
        <f>SUM(C214*E218)</f>
        <v>5175</v>
      </c>
      <c r="H218" s="21">
        <f t="shared" si="30"/>
        <v>0.52</v>
      </c>
      <c r="I218" s="20">
        <f>SUM(H218+H219+H220)*10000</f>
        <v>5200</v>
      </c>
      <c r="J218" s="22"/>
      <c r="K218" s="20">
        <f t="shared" si="27"/>
        <v>0</v>
      </c>
      <c r="L218" s="21">
        <f t="shared" si="28"/>
        <v>0</v>
      </c>
      <c r="M218" s="20"/>
    </row>
    <row r="219" spans="1:13" ht="12.75">
      <c r="A219" s="17"/>
      <c r="B219" s="18"/>
      <c r="C219" s="19"/>
      <c r="D219" s="19"/>
      <c r="E219" s="20"/>
      <c r="F219" s="20" t="s">
        <v>8</v>
      </c>
      <c r="G219" s="20"/>
      <c r="H219" s="21">
        <f t="shared" si="30"/>
        <v>0</v>
      </c>
      <c r="I219" s="20"/>
      <c r="J219" s="22"/>
      <c r="K219" s="20">
        <f t="shared" si="27"/>
        <v>0</v>
      </c>
      <c r="L219" s="21">
        <f t="shared" si="28"/>
        <v>0</v>
      </c>
      <c r="M219" s="20"/>
    </row>
    <row r="220" spans="1:13" ht="12.75">
      <c r="A220" s="17"/>
      <c r="B220" s="18"/>
      <c r="C220" s="19"/>
      <c r="D220" s="19"/>
      <c r="E220" s="20"/>
      <c r="F220" s="20"/>
      <c r="G220" s="20"/>
      <c r="H220" s="21">
        <f t="shared" si="30"/>
        <v>0</v>
      </c>
      <c r="I220" s="20"/>
      <c r="J220" s="22"/>
      <c r="K220" s="20">
        <f t="shared" si="27"/>
        <v>0</v>
      </c>
      <c r="L220" s="21">
        <f t="shared" si="28"/>
        <v>0</v>
      </c>
      <c r="M220" s="20"/>
    </row>
    <row r="221" spans="1:13" ht="12.75">
      <c r="A221" s="17"/>
      <c r="B221" s="18"/>
      <c r="C221" s="19"/>
      <c r="D221" s="19" t="s">
        <v>19</v>
      </c>
      <c r="E221" s="20">
        <v>13</v>
      </c>
      <c r="F221" s="20"/>
      <c r="G221" s="20">
        <f>SUM(C214*E221)</f>
        <v>897</v>
      </c>
      <c r="H221" s="21">
        <f t="shared" si="30"/>
        <v>0.09</v>
      </c>
      <c r="I221" s="20">
        <f>SUM(H221*10000)</f>
        <v>900</v>
      </c>
      <c r="J221" s="22"/>
      <c r="K221" s="20">
        <f t="shared" si="27"/>
        <v>0</v>
      </c>
      <c r="L221" s="21">
        <f t="shared" si="28"/>
        <v>0</v>
      </c>
      <c r="M221" s="20"/>
    </row>
    <row r="222" spans="1:13" ht="12.75">
      <c r="A222" s="17"/>
      <c r="B222" s="18"/>
      <c r="C222" s="19"/>
      <c r="D222" s="19"/>
      <c r="E222" s="20"/>
      <c r="F222" s="20"/>
      <c r="G222" s="20"/>
      <c r="H222" s="21"/>
      <c r="I222" s="20"/>
      <c r="J222" s="22"/>
      <c r="K222" s="20"/>
      <c r="L222" s="21"/>
      <c r="M222" s="20"/>
    </row>
    <row r="223" spans="1:13" ht="12.75">
      <c r="A223" s="12" t="s">
        <v>67</v>
      </c>
      <c r="B223" s="13"/>
      <c r="C223" s="14"/>
      <c r="D223" s="14"/>
      <c r="E223" s="13"/>
      <c r="F223" s="15"/>
      <c r="G223" s="15"/>
      <c r="H223" s="13"/>
      <c r="I223" s="15"/>
      <c r="J223" s="16"/>
      <c r="K223" s="20">
        <f t="shared" si="27"/>
        <v>0</v>
      </c>
      <c r="L223" s="13"/>
      <c r="M223" s="13"/>
    </row>
    <row r="224" spans="1:13" ht="12.75">
      <c r="A224" s="17" t="s">
        <v>68</v>
      </c>
      <c r="B224" s="18" t="s">
        <v>8</v>
      </c>
      <c r="C224" s="19">
        <v>686</v>
      </c>
      <c r="D224" s="19" t="s">
        <v>15</v>
      </c>
      <c r="E224" s="20">
        <v>20</v>
      </c>
      <c r="F224" s="20"/>
      <c r="G224" s="20">
        <f>SUM(C224*E224,F224)</f>
        <v>13720</v>
      </c>
      <c r="H224" s="21">
        <f aca="true" t="shared" si="31" ref="H224:H231">ROUND((G224)/10000,2)</f>
        <v>1.37</v>
      </c>
      <c r="I224" s="20">
        <f>SUM(H224*10000)</f>
        <v>13700.000000000002</v>
      </c>
      <c r="J224" s="22">
        <v>7500</v>
      </c>
      <c r="K224" s="20">
        <f t="shared" si="27"/>
        <v>3834.6891089716387</v>
      </c>
      <c r="L224" s="21">
        <f t="shared" si="28"/>
        <v>0.38</v>
      </c>
      <c r="M224" s="60">
        <f>SUM(I224:I233)+J224</f>
        <v>96000</v>
      </c>
    </row>
    <row r="225" spans="1:13" ht="12.75">
      <c r="A225" s="17"/>
      <c r="B225" s="18"/>
      <c r="C225" s="19"/>
      <c r="D225" s="19" t="s">
        <v>16</v>
      </c>
      <c r="E225" s="20"/>
      <c r="F225" s="20"/>
      <c r="G225" s="20"/>
      <c r="H225" s="21"/>
      <c r="I225" s="20">
        <v>8000</v>
      </c>
      <c r="J225" s="22"/>
      <c r="K225" s="20"/>
      <c r="L225" s="21"/>
      <c r="M225" s="60"/>
    </row>
    <row r="226" spans="1:13" ht="12.75">
      <c r="A226" s="17"/>
      <c r="B226" s="18"/>
      <c r="C226" s="19"/>
      <c r="D226" s="19" t="s">
        <v>17</v>
      </c>
      <c r="E226" s="20">
        <v>500</v>
      </c>
      <c r="F226" s="20"/>
      <c r="G226" s="20">
        <v>500</v>
      </c>
      <c r="H226" s="21">
        <f t="shared" si="31"/>
        <v>0.05</v>
      </c>
      <c r="I226" s="20">
        <f>SUM(H226*10000)</f>
        <v>500</v>
      </c>
      <c r="J226" s="22"/>
      <c r="K226" s="20">
        <f t="shared" si="27"/>
        <v>0</v>
      </c>
      <c r="L226" s="21">
        <f t="shared" si="28"/>
        <v>0</v>
      </c>
      <c r="M226" s="20"/>
    </row>
    <row r="227" spans="1:13" ht="12.75">
      <c r="A227" s="17"/>
      <c r="B227" s="18"/>
      <c r="C227" s="19"/>
      <c r="D227" s="19"/>
      <c r="E227" s="20"/>
      <c r="F227" s="20"/>
      <c r="G227" s="20"/>
      <c r="H227" s="21">
        <f t="shared" si="31"/>
        <v>0</v>
      </c>
      <c r="I227" s="20"/>
      <c r="J227" s="22"/>
      <c r="K227" s="20">
        <f t="shared" si="27"/>
        <v>0</v>
      </c>
      <c r="L227" s="21">
        <f t="shared" si="28"/>
        <v>0</v>
      </c>
      <c r="M227" s="20"/>
    </row>
    <row r="228" spans="1:13" ht="12.75">
      <c r="A228" s="17"/>
      <c r="B228" s="18"/>
      <c r="C228" s="19"/>
      <c r="D228" s="19" t="s">
        <v>18</v>
      </c>
      <c r="E228" s="20">
        <v>75</v>
      </c>
      <c r="F228" s="20"/>
      <c r="G228" s="20">
        <f>SUM(C224*E228)</f>
        <v>51450</v>
      </c>
      <c r="H228" s="21">
        <f t="shared" si="31"/>
        <v>5.15</v>
      </c>
      <c r="I228" s="20">
        <f>SUM(H228+H229+H230)*10000</f>
        <v>52800</v>
      </c>
      <c r="J228" s="22"/>
      <c r="K228" s="20">
        <f t="shared" si="27"/>
        <v>0</v>
      </c>
      <c r="L228" s="21">
        <f t="shared" si="28"/>
        <v>0</v>
      </c>
      <c r="M228" s="20"/>
    </row>
    <row r="229" spans="1:13" ht="12.75">
      <c r="A229" s="17"/>
      <c r="B229" s="18"/>
      <c r="C229" s="19"/>
      <c r="D229" s="19"/>
      <c r="E229" s="20"/>
      <c r="F229" s="20">
        <v>1250</v>
      </c>
      <c r="G229" s="20">
        <f>SUM(C224*E229,F229)</f>
        <v>1250</v>
      </c>
      <c r="H229" s="21">
        <f t="shared" si="31"/>
        <v>0.13</v>
      </c>
      <c r="I229" s="20"/>
      <c r="J229" s="22"/>
      <c r="K229" s="20">
        <f t="shared" si="27"/>
        <v>0</v>
      </c>
      <c r="L229" s="21">
        <f t="shared" si="28"/>
        <v>0</v>
      </c>
      <c r="M229" s="20"/>
    </row>
    <row r="230" spans="1:13" ht="12.75">
      <c r="A230" s="17"/>
      <c r="B230" s="18"/>
      <c r="C230" s="19"/>
      <c r="D230" s="19"/>
      <c r="E230" s="20"/>
      <c r="F230" s="20"/>
      <c r="G230" s="20"/>
      <c r="H230" s="21">
        <f t="shared" si="31"/>
        <v>0</v>
      </c>
      <c r="I230" s="20"/>
      <c r="J230" s="22"/>
      <c r="K230" s="20">
        <f t="shared" si="27"/>
        <v>0</v>
      </c>
      <c r="L230" s="21">
        <f t="shared" si="28"/>
        <v>0</v>
      </c>
      <c r="M230" s="20"/>
    </row>
    <row r="231" spans="1:13" ht="12.75">
      <c r="A231" s="17"/>
      <c r="B231" s="18"/>
      <c r="C231" s="19"/>
      <c r="D231" s="19" t="s">
        <v>19</v>
      </c>
      <c r="E231" s="20">
        <v>13</v>
      </c>
      <c r="F231" s="20"/>
      <c r="G231" s="20">
        <f>SUM(C224*E231)</f>
        <v>8918</v>
      </c>
      <c r="H231" s="21">
        <f t="shared" si="31"/>
        <v>0.89</v>
      </c>
      <c r="I231" s="20">
        <f>SUM(H231*10000)</f>
        <v>8900</v>
      </c>
      <c r="J231" s="22"/>
      <c r="K231" s="20">
        <f t="shared" si="27"/>
        <v>0</v>
      </c>
      <c r="L231" s="21">
        <f t="shared" si="28"/>
        <v>0</v>
      </c>
      <c r="M231" s="20"/>
    </row>
    <row r="232" spans="1:13" ht="12.75">
      <c r="A232" s="17"/>
      <c r="B232" s="18"/>
      <c r="C232" s="19"/>
      <c r="D232" s="19" t="s">
        <v>18</v>
      </c>
      <c r="E232" s="23" t="s">
        <v>8</v>
      </c>
      <c r="F232" s="20"/>
      <c r="G232" s="20" t="s">
        <v>8</v>
      </c>
      <c r="H232" s="21" t="s">
        <v>8</v>
      </c>
      <c r="I232" s="20">
        <v>2300</v>
      </c>
      <c r="J232" s="22"/>
      <c r="K232" s="20">
        <f t="shared" si="27"/>
        <v>0</v>
      </c>
      <c r="L232" s="21">
        <f t="shared" si="28"/>
        <v>0</v>
      </c>
      <c r="M232" s="63" t="s">
        <v>69</v>
      </c>
    </row>
    <row r="233" spans="1:13" ht="12.75">
      <c r="A233" s="17"/>
      <c r="B233" s="18"/>
      <c r="C233" s="19"/>
      <c r="D233" s="19" t="s">
        <v>18</v>
      </c>
      <c r="E233" s="23" t="s">
        <v>8</v>
      </c>
      <c r="F233" s="20"/>
      <c r="G233" s="20" t="s">
        <v>8</v>
      </c>
      <c r="H233" s="21" t="s">
        <v>8</v>
      </c>
      <c r="I233" s="20">
        <v>2300</v>
      </c>
      <c r="J233" s="61"/>
      <c r="K233" s="20">
        <f t="shared" si="27"/>
        <v>0</v>
      </c>
      <c r="L233" s="21">
        <f t="shared" si="28"/>
        <v>0</v>
      </c>
      <c r="M233" s="63" t="s">
        <v>70</v>
      </c>
    </row>
    <row r="234" spans="1:13" ht="12.75">
      <c r="A234" s="17"/>
      <c r="B234" s="18"/>
      <c r="C234" s="19"/>
      <c r="D234" s="19"/>
      <c r="E234" s="23"/>
      <c r="F234" s="20"/>
      <c r="G234" s="20"/>
      <c r="H234" s="21"/>
      <c r="I234" s="20"/>
      <c r="J234" s="61"/>
      <c r="K234" s="20"/>
      <c r="L234" s="21"/>
      <c r="M234" s="20"/>
    </row>
    <row r="235" spans="1:13" ht="12.75">
      <c r="A235" s="17" t="s">
        <v>71</v>
      </c>
      <c r="B235" s="18"/>
      <c r="C235" s="62">
        <f>SUM(C102+C120+C140+C178+C212+C214+C224)</f>
        <v>8154</v>
      </c>
      <c r="D235" s="19" t="s">
        <v>72</v>
      </c>
      <c r="E235" s="18"/>
      <c r="F235" s="20"/>
      <c r="G235" s="20"/>
      <c r="H235" s="18"/>
      <c r="I235" s="18"/>
      <c r="J235" s="22">
        <f>SUM(J4:J224)</f>
        <v>86700</v>
      </c>
      <c r="K235" s="20">
        <f t="shared" si="27"/>
        <v>44329.00609971215</v>
      </c>
      <c r="L235" s="21">
        <f t="shared" si="28"/>
        <v>4.43</v>
      </c>
      <c r="M235" s="41">
        <f>SUM(M4:M224)-M114-M105-M190</f>
        <v>1075300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 Norderstedt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Meißner</dc:creator>
  <cp:keywords/>
  <dc:description/>
  <cp:lastModifiedBy>Meißner</cp:lastModifiedBy>
  <cp:lastPrinted>2007-09-26T08:56:50Z</cp:lastPrinted>
  <dcterms:created xsi:type="dcterms:W3CDTF">2007-09-25T09:25:30Z</dcterms:created>
  <dcterms:modified xsi:type="dcterms:W3CDTF">2007-09-26T13:15:50Z</dcterms:modified>
  <cp:category/>
  <cp:version/>
  <cp:contentType/>
  <cp:contentStatus/>
</cp:coreProperties>
</file>